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8475"/>
  </bookViews>
  <sheets>
    <sheet name="РАСХОДЫ" sheetId="2" r:id="rId1"/>
  </sheets>
  <definedNames>
    <definedName name="_xlnm._FilterDatabase" localSheetId="0" hidden="1">РАСХОДЫ!$A$6:$AA$6</definedName>
    <definedName name="Z_003E8F59_5F13_4935_90FD_6DB9195394DB_.wvu.PrintTitles" localSheetId="0" hidden="1">РАСХОДЫ!#REF!</definedName>
    <definedName name="Z_551D3239_9A12_40C1_B446_8EE00A95DB83_.wvu.PrintTitles" localSheetId="0" hidden="1">РАСХОДЫ!#REF!</definedName>
    <definedName name="Z_D6796523_539D_49C6_87C2_FCE694A34813_.wvu.PrintTitles" localSheetId="0" hidden="1">РАСХОДЫ!#REF!</definedName>
    <definedName name="_xlnm.Print_Titles" localSheetId="0">РАСХОДЫ!#REF!</definedName>
    <definedName name="_xlnm.Print_Area" localSheetId="0">РАСХОДЫ!$A$1:$AA$53</definedName>
  </definedNames>
  <calcPr calcId="145621"/>
</workbook>
</file>

<file path=xl/calcChain.xml><?xml version="1.0" encoding="utf-8"?>
<calcChain xmlns="http://schemas.openxmlformats.org/spreadsheetml/2006/main">
  <c r="AB8" i="2" l="1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34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8" i="2"/>
  <c r="G9" i="2"/>
  <c r="G10" i="2"/>
  <c r="G7" i="2" s="1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8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7" i="2"/>
  <c r="AB7" i="2"/>
  <c r="Z33" i="2"/>
  <c r="F7" i="2"/>
  <c r="D7" i="2"/>
  <c r="D53" i="2"/>
  <c r="J51" i="2"/>
  <c r="H49" i="2"/>
  <c r="H39" i="2"/>
  <c r="H21" i="2"/>
  <c r="H16" i="2"/>
  <c r="F49" i="2"/>
  <c r="F42" i="2"/>
  <c r="F39" i="2"/>
  <c r="F26" i="2"/>
  <c r="F21" i="2"/>
  <c r="F16" i="2"/>
  <c r="F51" i="2"/>
  <c r="H51" i="2"/>
  <c r="V51" i="2"/>
  <c r="X51" i="2"/>
  <c r="Z51" i="2"/>
  <c r="V49" i="2"/>
  <c r="X49" i="2"/>
  <c r="Z49" i="2"/>
  <c r="F46" i="2"/>
  <c r="V46" i="2"/>
  <c r="X46" i="2"/>
  <c r="Z46" i="2"/>
  <c r="V42" i="2"/>
  <c r="X42" i="2"/>
  <c r="Z42" i="2"/>
  <c r="V39" i="2"/>
  <c r="X39" i="2"/>
  <c r="Z39" i="2"/>
  <c r="S33" i="2"/>
  <c r="V33" i="2"/>
  <c r="X33" i="2"/>
  <c r="Y33" i="2"/>
  <c r="F31" i="2"/>
  <c r="S31" i="2"/>
  <c r="U31" i="2"/>
  <c r="V31" i="2"/>
  <c r="W31" i="2"/>
  <c r="X31" i="2"/>
  <c r="Y31" i="2"/>
  <c r="Z31" i="2"/>
  <c r="S26" i="2"/>
  <c r="U26" i="2"/>
  <c r="W26" i="2"/>
  <c r="X26" i="2"/>
  <c r="Y26" i="2"/>
  <c r="Z26" i="2"/>
  <c r="S21" i="2"/>
  <c r="U21" i="2"/>
  <c r="W21" i="2"/>
  <c r="X21" i="2"/>
  <c r="Y21" i="2"/>
  <c r="Z21" i="2"/>
  <c r="F18" i="2"/>
  <c r="H18" i="2"/>
  <c r="S18" i="2"/>
  <c r="U18" i="2"/>
  <c r="W18" i="2"/>
  <c r="X18" i="2"/>
  <c r="Y18" i="2"/>
  <c r="Z18" i="2"/>
  <c r="S16" i="2"/>
  <c r="U16" i="2"/>
  <c r="W16" i="2"/>
  <c r="X16" i="2"/>
  <c r="Y16" i="2"/>
  <c r="Z16" i="2"/>
  <c r="K7" i="2"/>
  <c r="S7" i="2"/>
  <c r="U7" i="2"/>
  <c r="W7" i="2"/>
  <c r="X7" i="2"/>
  <c r="Y7" i="2"/>
  <c r="Z7" i="2"/>
  <c r="W33" i="2" l="1"/>
  <c r="U33" i="2"/>
  <c r="Q7" i="2"/>
  <c r="O7" i="2"/>
  <c r="M7" i="2"/>
  <c r="I7" i="2"/>
  <c r="Z53" i="2"/>
  <c r="X53" i="2"/>
  <c r="L46" i="2"/>
  <c r="H46" i="2"/>
  <c r="J46" i="2"/>
  <c r="H42" i="2"/>
  <c r="J33" i="2"/>
  <c r="H33" i="2"/>
  <c r="J31" i="2"/>
  <c r="H31" i="2"/>
  <c r="H26" i="2"/>
  <c r="J18" i="2"/>
  <c r="L18" i="2"/>
  <c r="J21" i="2"/>
  <c r="L26" i="2"/>
  <c r="J26" i="2"/>
  <c r="F33" i="2"/>
  <c r="D49" i="2"/>
  <c r="L51" i="2" l="1"/>
  <c r="J49" i="2"/>
  <c r="N46" i="2"/>
  <c r="L42" i="2"/>
  <c r="J42" i="2"/>
  <c r="N42" i="2"/>
  <c r="L39" i="2"/>
  <c r="N39" i="2"/>
  <c r="J39" i="2"/>
  <c r="N33" i="2"/>
  <c r="L33" i="2"/>
  <c r="L31" i="2"/>
  <c r="N26" i="2"/>
  <c r="N18" i="2"/>
  <c r="J16" i="2"/>
  <c r="L21" i="2"/>
  <c r="D31" i="2"/>
  <c r="D46" i="2"/>
  <c r="D51" i="2"/>
  <c r="D42" i="2"/>
  <c r="D39" i="2"/>
  <c r="D33" i="2"/>
  <c r="D26" i="2"/>
  <c r="D21" i="2"/>
  <c r="D18" i="2"/>
  <c r="D16" i="2"/>
  <c r="N51" i="2" l="1"/>
  <c r="L49" i="2"/>
  <c r="P46" i="2"/>
  <c r="R46" i="2"/>
  <c r="T46" i="2"/>
  <c r="P42" i="2"/>
  <c r="P39" i="2"/>
  <c r="P33" i="2"/>
  <c r="N31" i="2"/>
  <c r="P26" i="2"/>
  <c r="P18" i="2"/>
  <c r="L16" i="2"/>
  <c r="N21" i="2"/>
  <c r="P51" i="2" l="1"/>
  <c r="N49" i="2"/>
  <c r="T42" i="2"/>
  <c r="R42" i="2"/>
  <c r="R39" i="2"/>
  <c r="T39" i="2"/>
  <c r="T33" i="2"/>
  <c r="R33" i="2"/>
  <c r="P31" i="2"/>
  <c r="R26" i="2"/>
  <c r="R18" i="2"/>
  <c r="N16" i="2"/>
  <c r="P21" i="2"/>
  <c r="T51" i="2" l="1"/>
  <c r="R51" i="2"/>
  <c r="P49" i="2"/>
  <c r="R31" i="2"/>
  <c r="T31" i="2"/>
  <c r="V26" i="2"/>
  <c r="T26" i="2"/>
  <c r="V18" i="2"/>
  <c r="T18" i="2"/>
  <c r="P16" i="2"/>
  <c r="R21" i="2"/>
  <c r="R49" i="2" l="1"/>
  <c r="T49" i="2"/>
  <c r="R16" i="2"/>
  <c r="V21" i="2"/>
  <c r="T21" i="2"/>
  <c r="V16" i="2" l="1"/>
  <c r="T16" i="2"/>
  <c r="E7" i="2"/>
  <c r="F53" i="2"/>
  <c r="J7" i="2" l="1"/>
  <c r="J53" i="2" s="1"/>
  <c r="H7" i="2"/>
  <c r="H53" i="2" s="1"/>
  <c r="L7" i="2" l="1"/>
  <c r="L53" i="2" s="1"/>
  <c r="N7" i="2" l="1"/>
  <c r="N53" i="2" s="1"/>
  <c r="P7" i="2" l="1"/>
  <c r="P53" i="2" s="1"/>
  <c r="R7" i="2" l="1"/>
  <c r="R53" i="2" s="1"/>
  <c r="T7" i="2" l="1"/>
  <c r="T53" i="2" s="1"/>
  <c r="V7" i="2"/>
  <c r="V53" i="2" s="1"/>
</calcChain>
</file>

<file path=xl/sharedStrings.xml><?xml version="1.0" encoding="utf-8"?>
<sst xmlns="http://schemas.openxmlformats.org/spreadsheetml/2006/main" count="100" uniqueCount="69">
  <si>
    <t>Наименование</t>
  </si>
  <si>
    <t>внесенные изменения</t>
  </si>
  <si>
    <t>Рз</t>
  </si>
  <si>
    <t>Пр</t>
  </si>
  <si>
    <t>-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</si>
  <si>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</si>
  <si>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</si>
  <si>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</si>
  <si>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</si>
  <si>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</si>
  <si>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</si>
  <si>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</si>
  <si>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</si>
  <si>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</si>
  <si>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</si>
  <si>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</si>
  <si>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Национальная экономика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</si>
  <si>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</si>
  <si>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</si>
  <si>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</si>
  <si>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</si>
  <si>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</si>
  <si>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</si>
  <si>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</si>
  <si>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</si>
  <si>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</si>
  <si>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</si>
  <si>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</si>
  <si>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</si>
  <si>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</si>
  <si>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</si>
  <si>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</si>
  <si>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</si>
  <si>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</si>
  <si>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</si>
  <si>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</si>
  <si>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</si>
  <si>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</si>
  <si>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</si>
  <si>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</si>
  <si>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</si>
  <si>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</si>
  <si>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</si>
  <si>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</si>
  <si>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Всего</t>
  </si>
  <si>
    <t>Защита населения и территории от чрезвычайных ситуаций природного и техногенного характера, пожарная безопасность</t>
  </si>
  <si>
    <r>
      <rPr>
        <b/>
        <sz val="11"/>
        <color theme="1"/>
        <rFont val="Times New Roman"/>
        <family val="1"/>
        <charset val="204"/>
      </rPr>
      <t>Справочно:</t>
    </r>
    <r>
      <rPr>
        <sz val="11"/>
        <color theme="1"/>
        <rFont val="Times New Roman"/>
        <family val="1"/>
        <charset val="204"/>
      </rPr>
      <t xml:space="preserve">
Сумма внесенных изменений в течение 2022 года</t>
    </r>
  </si>
  <si>
    <t>тыс. рублей</t>
  </si>
  <si>
    <t>утвержденные значения</t>
  </si>
  <si>
    <t>Сведения о внесенных изменениях в бюджет  Георгиевского городского округа Ставропольского края по разделам (Рз) и подразделам (ПР) классификации расходов бюджетов за 2022 год</t>
  </si>
  <si>
    <t>Другие вопросы в области национальной безопасности и правоохранительной деятельности</t>
  </si>
  <si>
    <t>Решение Думы города-курорта Кисловодска "О внесении изменений в решение Думы города-курорта Кисловодска от 21.12.2022 №110-622 "О бюджете города-курорта Кисловодска на 2023 год и плановый период 2024 и 2025 годов"</t>
  </si>
  <si>
    <t>от 18.01.2022 № 02-622</t>
  </si>
  <si>
    <t>от 22.02.2022 № 15-622</t>
  </si>
  <si>
    <t>от 31.03.2022 №27-622</t>
  </si>
  <si>
    <t>от 27.04.2022 № 44-622</t>
  </si>
  <si>
    <t>от 07.06.2022 № 61-622</t>
  </si>
  <si>
    <t>от 13.07.2022 № 71-622</t>
  </si>
  <si>
    <t>от 28.09.2022 № 79-622</t>
  </si>
  <si>
    <t>от 26.10.2022 № 86-622</t>
  </si>
  <si>
    <t>от 29.11.2022 № 98-622</t>
  </si>
  <si>
    <r>
      <t xml:space="preserve">Решение Думы города-курорта Кисловодска от 21.12.2022 №110-622 "О бюджете города-курорта Кисловодска на 2023 год и плановый период 2024 и 2025 годов" </t>
    </r>
    <r>
      <rPr>
        <b/>
        <sz val="11"/>
        <color theme="1"/>
        <rFont val="Times New Roman"/>
        <family val="1"/>
        <charset val="204"/>
      </rPr>
      <t>(первоначальная редакция)</t>
    </r>
  </si>
  <si>
    <t>Лесное хозяйство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</si>
  <si>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</si>
  <si>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</si>
  <si>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</si>
  <si>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от 09.02.2022 № 14-622</t>
  </si>
  <si>
    <t>Международные отношения и международное сотрудничество</t>
  </si>
  <si>
    <t>от 21.12.2022 № 108-622 (окончательная редакция)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</si>
</sst>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;[Red]\-00;&quot;&quot;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2">
    <xf numFmtId="0" fontId="0" fillId="0" borderId="0" xfId="0"/>
    <xf numFmtId="0" fontId="3" fillId="0" borderId="0" xfId="1" applyFont="1"/>
    <xf numFmtId="164" fontId="3" fillId="0" borderId="1" xfId="1" applyNumberFormat="1" applyFont="1" applyBorder="1" applyAlignment="1" applyProtection="1">
      <alignment horizontal="center" vertical="top"/>
      <protection hidden="1"/>
    </xf>
    <xf numFmtId="164" fontId="7" fillId="2" borderId="1" xfId="1" applyNumberFormat="1" applyFont="1" applyFill="1" applyBorder="1" applyAlignment="1" applyProtection="1">
      <alignment horizontal="center" vertical="top"/>
      <protection hidden="1"/>
    </xf>
    <xf numFmtId="49" fontId="7" fillId="2" borderId="1" xfId="1" applyNumberFormat="1" applyFont="1" applyFill="1" applyBorder="1" applyAlignment="1" applyProtection="1">
      <alignment horizontal="justify" vertical="top" wrapText="1"/>
      <protection hidden="1"/>
    </xf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center"/>
      <protection hidden="1"/>
    </xf>
    <xf numFmtId="0" fontId="3" fillId="0" borderId="0" xfId="1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7" fillId="0" borderId="0" xfId="1" applyFont="1"/>
    <xf numFmtId="49" fontId="3" fillId="0" borderId="1" xfId="1" applyNumberFormat="1" applyFont="1" applyBorder="1" applyAlignment="1" applyProtection="1">
      <alignment horizontal="justify" vertical="top" wrapText="1"/>
      <protection hidden="1"/>
    </xf>
    <xf numFmtId="0" fontId="3" fillId="0" borderId="0" xfId="1" applyFont="1" applyAlignment="1">
      <alignment horizontal="center"/>
    </xf>
    <xf numFmtId="4" fontId="6" fillId="2" borderId="1" xfId="1" applyNumberFormat="1" applyFont="1" applyFill="1" applyBorder="1" applyAlignment="1" applyProtection="1">
      <alignment horizontal="right" vertical="center"/>
      <protection hidden="1"/>
    </xf>
    <xf numFmtId="4" fontId="8" fillId="0" borderId="1" xfId="1" applyNumberFormat="1" applyFont="1" applyBorder="1" applyAlignment="1" applyProtection="1">
      <alignment horizontal="right" vertical="center" wrapText="1"/>
      <protection hidden="1"/>
    </xf>
    <xf numFmtId="4" fontId="8" fillId="0" borderId="1" xfId="1" applyNumberFormat="1" applyFont="1" applyBorder="1" applyAlignment="1" applyProtection="1">
      <alignment horizontal="right" vertical="center"/>
      <protection hidden="1"/>
    </xf>
    <xf numFmtId="0" fontId="6" fillId="0" borderId="0" xfId="1" applyFont="1"/>
    <xf numFmtId="0" fontId="6" fillId="3" borderId="1" xfId="1" applyFont="1" applyFill="1" applyBorder="1"/>
    <xf numFmtId="0" fontId="6" fillId="3" borderId="1" xfId="1" applyFont="1" applyFill="1" applyBorder="1" applyAlignment="1" applyProtection="1">
      <alignment vertical="top"/>
      <protection hidden="1"/>
    </xf>
    <xf numFmtId="4" fontId="6" fillId="3" borderId="1" xfId="1" applyNumberFormat="1" applyFont="1" applyFill="1" applyBorder="1" applyAlignment="1" applyProtection="1">
      <alignment horizontal="right" vertical="center"/>
      <protection hidden="1"/>
    </xf>
    <xf numFmtId="0" fontId="1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 wrapText="1"/>
    </xf>
    <xf numFmtId="0" fontId="3" fillId="0" borderId="0" xfId="2" applyFont="1" applyFill="1" applyAlignment="1">
      <alignment horizontal="center"/>
    </xf>
    <xf numFmtId="0" fontId="6" fillId="0" borderId="0" xfId="2" applyFont="1" applyFill="1" applyAlignment="1">
      <alignment horizontal="center" wrapText="1"/>
    </xf>
    <xf numFmtId="0" fontId="3" fillId="0" borderId="0" xfId="1" applyFont="1" applyFill="1" applyAlignment="1" applyProtection="1">
      <alignment horizontal="center"/>
      <protection hidden="1"/>
    </xf>
    <xf numFmtId="0" fontId="1" fillId="0" borderId="1" xfId="0" applyFont="1" applyFill="1" applyBorder="1" applyAlignment="1">
      <alignment horizontal="center" vertical="center" wrapText="1"/>
    </xf>
    <xf numFmtId="4" fontId="8" fillId="0" borderId="1" xfId="1" applyNumberFormat="1" applyFont="1" applyFill="1" applyBorder="1" applyAlignment="1" applyProtection="1">
      <alignment horizontal="right" vertical="center"/>
      <protection hidden="1"/>
    </xf>
    <xf numFmtId="4" fontId="8" fillId="0" borderId="1" xfId="1" applyNumberFormat="1" applyFont="1" applyFill="1" applyBorder="1" applyAlignment="1" applyProtection="1">
      <alignment horizontal="right" vertical="center" wrapText="1"/>
      <protection hidden="1"/>
    </xf>
    <xf numFmtId="0" fontId="3" fillId="0" borderId="0" xfId="1" applyFont="1" applyFill="1" applyAlignment="1">
      <alignment horizontal="center"/>
    </xf>
    <xf numFmtId="0" fontId="3" fillId="0" borderId="0" xfId="1" applyFont="1" applyFill="1"/>
    <xf numFmtId="0" fontId="3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7" fillId="0" borderId="0" xfId="1" applyNumberFormat="1" applyFont="1"/>
    <xf numFmtId="0" fontId="3" fillId="0" borderId="0" xfId="2" applyFont="1" applyAlignment="1">
      <alignment horizontal="center"/>
    </xf>
    <xf numFmtId="0" fontId="6" fillId="0" borderId="0" xfId="2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 wrapText="1"/>
      <protection hidden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2"/>
    <cellStyle name="Обычный_tmp" xfId="1"/>
  </cellStyles>
  <dxfs count="0"/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3"/>
  <sheetViews>
    <sheetView tabSelected="1" zoomScale="80" zoomScaleNormal="80" zoomScaleSheetLayoutView="100" workbookViewId="0">
      <pane xSplit="3" ySplit="6" topLeftCell="D43" activePane="bottomRight" state="frozen"/>
      <selection pane="topRight" activeCell="D1" sqref="D1"/>
      <selection pane="bottomLeft" activeCell="A7" sqref="A7"/>
      <selection pane="bottomRight" activeCell="V8" sqref="V8"/>
    </sheetView>
  </sheetViews>
  <sheetFormatPr defaultColWidth="9.140625" defaultRowHeight="15" x14ac:dyDescent="0.25"/>
  <cols>
    <col min="1" max="1" width="5.42578125" style="1" customWidth="1"/>
    <col min="2" max="2" width="5.140625" style="1" customWidth="1"/>
    <col min="3" max="3" width="47.5703125" style="1" customWidth="1"/>
    <col min="4" max="4" width="35" style="11" customWidth="1"/>
    <col min="5" max="5" width="16.140625" style="11" customWidth="1"/>
    <col min="6" max="6" width="17.28515625" style="11" customWidth="1"/>
    <col min="7" max="7" width="16.42578125" style="11" customWidth="1"/>
    <col min="8" max="8" width="17.5703125" style="11" customWidth="1"/>
    <col min="9" max="9" width="14.42578125" style="11" customWidth="1"/>
    <col min="10" max="10" width="18.140625" style="11" customWidth="1"/>
    <col min="11" max="11" width="17.7109375" style="11" customWidth="1"/>
    <col min="12" max="12" width="18.140625" style="11" customWidth="1"/>
    <col min="13" max="13" width="19.28515625" style="11" customWidth="1"/>
    <col min="14" max="14" width="18.7109375" style="11" customWidth="1"/>
    <col min="15" max="15" width="19.140625" style="11" customWidth="1"/>
    <col min="16" max="16" width="19.42578125" style="11" customWidth="1"/>
    <col min="17" max="17" width="20" style="28" customWidth="1"/>
    <col min="18" max="18" width="19" style="28" customWidth="1"/>
    <col min="19" max="20" width="19.140625" style="28" customWidth="1"/>
    <col min="21" max="21" width="17.85546875" style="28" customWidth="1"/>
    <col min="22" max="23" width="18.7109375" style="28" customWidth="1"/>
    <col min="24" max="24" width="16.28515625" style="28" customWidth="1"/>
    <col min="25" max="25" width="19.7109375" style="28" customWidth="1"/>
    <col min="26" max="26" width="16.28515625" style="28" customWidth="1"/>
    <col min="27" max="27" width="19.28515625" style="1" customWidth="1"/>
    <col min="28" max="28" width="13.140625" style="1" hidden="1" customWidth="1"/>
    <col min="29" max="16384" width="9.140625" style="1"/>
  </cols>
  <sheetData>
    <row r="1" spans="1:28" x14ac:dyDescent="0.25"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0"/>
      <c r="P1" s="20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8" ht="18.75" x14ac:dyDescent="0.3">
      <c r="C2" s="34" t="s">
        <v>49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1"/>
      <c r="P2" s="21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8" x14ac:dyDescent="0.25"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1"/>
      <c r="O3" s="6"/>
      <c r="P3" s="6"/>
      <c r="Q3" s="24"/>
      <c r="R3" s="24"/>
      <c r="S3" s="24"/>
      <c r="T3" s="24"/>
      <c r="U3" s="24"/>
      <c r="V3" s="24"/>
      <c r="W3" s="24"/>
      <c r="X3" s="29"/>
      <c r="Y3" s="24"/>
      <c r="Z3" s="29"/>
      <c r="AA3" s="7" t="s">
        <v>47</v>
      </c>
    </row>
    <row r="4" spans="1:28" ht="33.75" customHeight="1" x14ac:dyDescent="0.25">
      <c r="A4" s="36" t="s">
        <v>2</v>
      </c>
      <c r="B4" s="36" t="s">
        <v>3</v>
      </c>
      <c r="C4" s="37" t="s">
        <v>0</v>
      </c>
      <c r="D4" s="35" t="s">
        <v>61</v>
      </c>
      <c r="E4" s="38" t="s">
        <v>51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40"/>
      <c r="Y4" s="31"/>
      <c r="Z4" s="31"/>
      <c r="AA4" s="35" t="s">
        <v>46</v>
      </c>
    </row>
    <row r="5" spans="1:28" ht="31.5" customHeight="1" x14ac:dyDescent="0.25">
      <c r="A5" s="36"/>
      <c r="B5" s="36"/>
      <c r="C5" s="37"/>
      <c r="D5" s="35"/>
      <c r="E5" s="41" t="s">
        <v>52</v>
      </c>
      <c r="F5" s="41"/>
      <c r="G5" s="41" t="s">
        <v>66</v>
      </c>
      <c r="H5" s="41"/>
      <c r="I5" s="41" t="s">
        <v>53</v>
      </c>
      <c r="J5" s="41"/>
      <c r="K5" s="41" t="s">
        <v>54</v>
      </c>
      <c r="L5" s="41"/>
      <c r="M5" s="41" t="s">
        <v>55</v>
      </c>
      <c r="N5" s="41"/>
      <c r="O5" s="41" t="s">
        <v>56</v>
      </c>
      <c r="P5" s="41"/>
      <c r="Q5" s="41" t="s">
        <v>57</v>
      </c>
      <c r="R5" s="41"/>
      <c r="S5" s="41" t="s">
        <v>58</v>
      </c>
      <c r="T5" s="41"/>
      <c r="U5" s="41" t="s">
        <v>59</v>
      </c>
      <c r="V5" s="41"/>
      <c r="W5" s="41" t="s">
        <v>60</v>
      </c>
      <c r="X5" s="41"/>
      <c r="Y5" s="41" t="s">
        <v>68</v>
      </c>
      <c r="Z5" s="41"/>
      <c r="AA5" s="35"/>
    </row>
    <row r="6" spans="1:28" ht="143.25" customHeight="1" x14ac:dyDescent="0.25">
      <c r="A6" s="36"/>
      <c r="B6" s="36"/>
      <c r="C6" s="37"/>
      <c r="D6" s="35"/>
      <c r="E6" s="8" t="s">
        <v>1</v>
      </c>
      <c r="F6" s="8" t="s">
        <v>48</v>
      </c>
      <c r="G6" s="8" t="s">
        <v>1</v>
      </c>
      <c r="H6" s="8" t="s">
        <v>48</v>
      </c>
      <c r="I6" s="8" t="s">
        <v>1</v>
      </c>
      <c r="J6" s="8" t="s">
        <v>48</v>
      </c>
      <c r="K6" s="8" t="s">
        <v>1</v>
      </c>
      <c r="L6" s="8" t="s">
        <v>48</v>
      </c>
      <c r="M6" s="8" t="s">
        <v>1</v>
      </c>
      <c r="N6" s="8" t="s">
        <v>48</v>
      </c>
      <c r="O6" s="19" t="s">
        <v>1</v>
      </c>
      <c r="P6" s="19" t="s">
        <v>48</v>
      </c>
      <c r="Q6" s="25" t="s">
        <v>1</v>
      </c>
      <c r="R6" s="25" t="s">
        <v>48</v>
      </c>
      <c r="S6" s="25" t="s">
        <v>1</v>
      </c>
      <c r="T6" s="25" t="s">
        <v>48</v>
      </c>
      <c r="U6" s="25" t="s">
        <v>1</v>
      </c>
      <c r="V6" s="25" t="s">
        <v>48</v>
      </c>
      <c r="W6" s="30" t="s">
        <v>1</v>
      </c>
      <c r="X6" s="30" t="s">
        <v>48</v>
      </c>
      <c r="Y6" s="25" t="s">
        <v>1</v>
      </c>
      <c r="Z6" s="25" t="s">
        <v>48</v>
      </c>
      <c r="AA6" s="35"/>
    </row>
    <row r="7" spans="1:28" s="9" customFormat="1" ht="24" customHeight="1" x14ac:dyDescent="0.2">
      <c r="A7" s="3">
        <v>1</v>
      </c>
      <c r="B7" s="3" t="s">
        <v>4</v>
      </c>
      <c r="C7" s="4" t="s">
        <v>5</v>
      </c>
      <c r="D7" s="12">
        <f>SUM(D8:D15)-0.01</f>
        <v>393327.39</v>
      </c>
      <c r="E7" s="12">
        <f t="shared" ref="E7" si="0">SUM(E8:E15)</f>
        <v>0</v>
      </c>
      <c r="F7" s="12">
        <f>SUM(F8:F15)-0.01</f>
        <v>393327.39</v>
      </c>
      <c r="G7" s="12">
        <f t="shared" ref="G7" si="1">SUM(G8:G15)</f>
        <v>9137.6199999999808</v>
      </c>
      <c r="H7" s="12">
        <f t="shared" ref="H7" si="2">SUM(H8:H15)</f>
        <v>402465.02</v>
      </c>
      <c r="I7" s="12">
        <f t="shared" ref="I7" si="3">SUM(I8:I15)</f>
        <v>143.98000000003958</v>
      </c>
      <c r="J7" s="12">
        <f t="shared" ref="J7" si="4">SUM(J8:J15)</f>
        <v>402609</v>
      </c>
      <c r="K7" s="12">
        <f t="shared" ref="K7" si="5">SUM(K8:K15)</f>
        <v>58971.189999999981</v>
      </c>
      <c r="L7" s="12">
        <f t="shared" ref="L7" si="6">SUM(L8:L15)</f>
        <v>461580.19</v>
      </c>
      <c r="M7" s="12">
        <f t="shared" ref="M7" si="7">SUM(M8:M15)</f>
        <v>1617.3700000000026</v>
      </c>
      <c r="N7" s="12">
        <f t="shared" ref="N7" si="8">SUM(N8:N15)</f>
        <v>463197.56</v>
      </c>
      <c r="O7" s="12">
        <f t="shared" ref="O7" si="9">SUM(O8:O15)</f>
        <v>-174270</v>
      </c>
      <c r="P7" s="12">
        <f t="shared" ref="P7" si="10">SUM(P8:P15)</f>
        <v>288927.56</v>
      </c>
      <c r="Q7" s="12">
        <f t="shared" ref="Q7" si="11">SUM(Q8:Q15)</f>
        <v>180309.59</v>
      </c>
      <c r="R7" s="12">
        <f t="shared" ref="R7" si="12">SUM(R8:R15)</f>
        <v>469237.15</v>
      </c>
      <c r="S7" s="12">
        <f t="shared" ref="S7" si="13">SUM(S8:S15)</f>
        <v>0</v>
      </c>
      <c r="T7" s="12">
        <f t="shared" ref="T7" si="14">SUM(T8:T15)</f>
        <v>511622.80000000005</v>
      </c>
      <c r="U7" s="12">
        <f t="shared" ref="U7" si="15">SUM(U8:U15)</f>
        <v>0</v>
      </c>
      <c r="V7" s="12">
        <f t="shared" ref="V7" si="16">SUM(V8:V15)</f>
        <v>512939.72</v>
      </c>
      <c r="W7" s="12">
        <f t="shared" ref="W7" si="17">SUM(W8:W15)</f>
        <v>0</v>
      </c>
      <c r="X7" s="12">
        <f t="shared" ref="X7" si="18">SUM(X8:X15)</f>
        <v>518807.05</v>
      </c>
      <c r="Y7" s="12">
        <f t="shared" ref="Y7" si="19">SUM(Y8:Y15)</f>
        <v>0</v>
      </c>
      <c r="Z7" s="12">
        <f t="shared" ref="Z7" si="20">SUM(Z8:Z15)</f>
        <v>527507.15</v>
      </c>
      <c r="AA7" s="12">
        <f>AB7</f>
        <v>134179.76</v>
      </c>
      <c r="AB7" s="32">
        <f>Z7-D7</f>
        <v>134179.76</v>
      </c>
    </row>
    <row r="8" spans="1:28" ht="45" x14ac:dyDescent="0.25">
      <c r="A8" s="2">
        <v>1</v>
      </c>
      <c r="B8" s="2">
        <v>2</v>
      </c>
      <c r="C8" s="10" t="s">
        <v>6</v>
      </c>
      <c r="D8" s="13">
        <v>1425.63</v>
      </c>
      <c r="E8" s="14">
        <f>F8-D8</f>
        <v>0</v>
      </c>
      <c r="F8" s="13">
        <v>1425.63</v>
      </c>
      <c r="G8" s="14">
        <f>H8-D8</f>
        <v>0</v>
      </c>
      <c r="H8" s="13">
        <v>1425.63</v>
      </c>
      <c r="I8" s="14">
        <f>J8-H8</f>
        <v>0</v>
      </c>
      <c r="J8" s="13">
        <v>1425.63</v>
      </c>
      <c r="K8" s="14">
        <f>L8-J8</f>
        <v>0</v>
      </c>
      <c r="L8" s="13">
        <v>1425.63</v>
      </c>
      <c r="M8" s="13">
        <f>N8-L8</f>
        <v>0</v>
      </c>
      <c r="N8" s="13">
        <v>1425.63</v>
      </c>
      <c r="O8" s="14">
        <f>P8-N8</f>
        <v>0</v>
      </c>
      <c r="P8" s="13">
        <v>1425.63</v>
      </c>
      <c r="Q8" s="26">
        <f>R8-P8</f>
        <v>45</v>
      </c>
      <c r="R8" s="13">
        <v>1470.63</v>
      </c>
      <c r="S8" s="26"/>
      <c r="T8" s="13">
        <v>2146.27</v>
      </c>
      <c r="U8" s="26"/>
      <c r="V8" s="13">
        <v>2151.59</v>
      </c>
      <c r="W8" s="27"/>
      <c r="X8" s="13">
        <v>2151.59</v>
      </c>
      <c r="Y8" s="27"/>
      <c r="Z8" s="13">
        <v>2151.6</v>
      </c>
      <c r="AA8" s="12">
        <f t="shared" ref="AA8:AA53" si="21">AB8</f>
        <v>725.9699999999998</v>
      </c>
      <c r="AB8" s="32">
        <f t="shared" ref="AB8:AB53" si="22">Z8-D8</f>
        <v>725.9699999999998</v>
      </c>
    </row>
    <row r="9" spans="1:28" ht="60" x14ac:dyDescent="0.25">
      <c r="A9" s="2">
        <v>1</v>
      </c>
      <c r="B9" s="2">
        <v>3</v>
      </c>
      <c r="C9" s="10" t="s">
        <v>7</v>
      </c>
      <c r="D9" s="13">
        <v>11151.73</v>
      </c>
      <c r="E9" s="14">
        <f t="shared" ref="E9:E53" si="23">F9-D9</f>
        <v>0</v>
      </c>
      <c r="F9" s="13">
        <v>11151.73</v>
      </c>
      <c r="G9" s="14">
        <f t="shared" ref="G9:G53" si="24">H9-D9</f>
        <v>0</v>
      </c>
      <c r="H9" s="13">
        <v>11151.73</v>
      </c>
      <c r="I9" s="14">
        <f t="shared" ref="I9:I53" si="25">J9-H9</f>
        <v>0</v>
      </c>
      <c r="J9" s="13">
        <v>11151.73</v>
      </c>
      <c r="K9" s="14">
        <f t="shared" ref="K9:K53" si="26">L9-J9</f>
        <v>245.47000000000116</v>
      </c>
      <c r="L9" s="13">
        <v>11397.2</v>
      </c>
      <c r="M9" s="13">
        <f t="shared" ref="M9:M53" si="27">N9-L9</f>
        <v>0</v>
      </c>
      <c r="N9" s="13">
        <v>11397.2</v>
      </c>
      <c r="O9" s="14">
        <f t="shared" ref="O9:O53" si="28">P9-N9</f>
        <v>0</v>
      </c>
      <c r="P9" s="13">
        <v>11397.2</v>
      </c>
      <c r="Q9" s="26">
        <f t="shared" ref="Q9:Q53" si="29">R9-P9</f>
        <v>0</v>
      </c>
      <c r="R9" s="13">
        <v>11397.2</v>
      </c>
      <c r="S9" s="26"/>
      <c r="T9" s="13">
        <v>12724.38</v>
      </c>
      <c r="U9" s="26"/>
      <c r="V9" s="13">
        <v>12784.38</v>
      </c>
      <c r="W9" s="27"/>
      <c r="X9" s="13">
        <v>12784.38</v>
      </c>
      <c r="Y9" s="27"/>
      <c r="Z9" s="13">
        <v>12859.12</v>
      </c>
      <c r="AA9" s="12">
        <f t="shared" si="21"/>
        <v>1707.3900000000012</v>
      </c>
      <c r="AB9" s="32">
        <f t="shared" si="22"/>
        <v>1707.3900000000012</v>
      </c>
    </row>
    <row r="10" spans="1:28" ht="60" x14ac:dyDescent="0.25">
      <c r="A10" s="2">
        <v>1</v>
      </c>
      <c r="B10" s="2">
        <v>4</v>
      </c>
      <c r="C10" s="10" t="s">
        <v>8</v>
      </c>
      <c r="D10" s="13">
        <v>59469.98</v>
      </c>
      <c r="E10" s="14">
        <f t="shared" si="23"/>
        <v>0</v>
      </c>
      <c r="F10" s="13">
        <v>59469.98</v>
      </c>
      <c r="G10" s="14">
        <f t="shared" si="24"/>
        <v>3223.1999999999971</v>
      </c>
      <c r="H10" s="13">
        <v>62693.18</v>
      </c>
      <c r="I10" s="14">
        <f t="shared" si="25"/>
        <v>0</v>
      </c>
      <c r="J10" s="13">
        <v>62693.18</v>
      </c>
      <c r="K10" s="14">
        <f t="shared" si="26"/>
        <v>0</v>
      </c>
      <c r="L10" s="13">
        <v>62693.18</v>
      </c>
      <c r="M10" s="13">
        <f t="shared" si="27"/>
        <v>-454.76000000000204</v>
      </c>
      <c r="N10" s="13">
        <v>62238.42</v>
      </c>
      <c r="O10" s="14">
        <f t="shared" si="28"/>
        <v>0</v>
      </c>
      <c r="P10" s="13">
        <v>62238.42</v>
      </c>
      <c r="Q10" s="26">
        <f t="shared" si="29"/>
        <v>-45</v>
      </c>
      <c r="R10" s="13">
        <v>62193.42</v>
      </c>
      <c r="S10" s="26"/>
      <c r="T10" s="13">
        <v>66690.83</v>
      </c>
      <c r="U10" s="26"/>
      <c r="V10" s="13">
        <v>66755.3</v>
      </c>
      <c r="W10" s="27"/>
      <c r="X10" s="13">
        <v>66785.55</v>
      </c>
      <c r="Y10" s="27"/>
      <c r="Z10" s="13">
        <v>67499.5</v>
      </c>
      <c r="AA10" s="12">
        <f t="shared" si="21"/>
        <v>8029.5199999999968</v>
      </c>
      <c r="AB10" s="32">
        <f t="shared" si="22"/>
        <v>8029.5199999999968</v>
      </c>
    </row>
    <row r="11" spans="1:28" ht="18.75" x14ac:dyDescent="0.25">
      <c r="A11" s="2">
        <v>1</v>
      </c>
      <c r="B11" s="2">
        <v>5</v>
      </c>
      <c r="C11" s="10" t="s">
        <v>9</v>
      </c>
      <c r="D11" s="13">
        <v>189.75</v>
      </c>
      <c r="E11" s="14">
        <f t="shared" si="23"/>
        <v>0</v>
      </c>
      <c r="F11" s="13">
        <v>189.75</v>
      </c>
      <c r="G11" s="14">
        <f t="shared" si="24"/>
        <v>0</v>
      </c>
      <c r="H11" s="13">
        <v>189.75</v>
      </c>
      <c r="I11" s="14">
        <f t="shared" si="25"/>
        <v>0</v>
      </c>
      <c r="J11" s="13">
        <v>189.75</v>
      </c>
      <c r="K11" s="14">
        <f t="shared" si="26"/>
        <v>0</v>
      </c>
      <c r="L11" s="13">
        <v>189.75</v>
      </c>
      <c r="M11" s="13">
        <f t="shared" si="27"/>
        <v>0</v>
      </c>
      <c r="N11" s="13">
        <v>189.75</v>
      </c>
      <c r="O11" s="14">
        <f t="shared" si="28"/>
        <v>0</v>
      </c>
      <c r="P11" s="13">
        <v>189.75</v>
      </c>
      <c r="Q11" s="26">
        <f t="shared" si="29"/>
        <v>0</v>
      </c>
      <c r="R11" s="13">
        <v>189.75</v>
      </c>
      <c r="S11" s="26"/>
      <c r="T11" s="13">
        <v>189.75</v>
      </c>
      <c r="U11" s="26"/>
      <c r="V11" s="13">
        <v>189.75</v>
      </c>
      <c r="W11" s="27"/>
      <c r="X11" s="13">
        <v>189.75</v>
      </c>
      <c r="Y11" s="27"/>
      <c r="Z11" s="13">
        <v>189.75</v>
      </c>
      <c r="AA11" s="12">
        <f t="shared" si="21"/>
        <v>0</v>
      </c>
      <c r="AB11" s="32">
        <f t="shared" si="22"/>
        <v>0</v>
      </c>
    </row>
    <row r="12" spans="1:28" ht="45" x14ac:dyDescent="0.25">
      <c r="A12" s="2">
        <v>1</v>
      </c>
      <c r="B12" s="2">
        <v>6</v>
      </c>
      <c r="C12" s="10" t="s">
        <v>10</v>
      </c>
      <c r="D12" s="13">
        <v>22428.25</v>
      </c>
      <c r="E12" s="14">
        <f t="shared" si="23"/>
        <v>0</v>
      </c>
      <c r="F12" s="13">
        <v>22428.25</v>
      </c>
      <c r="G12" s="14">
        <f t="shared" si="24"/>
        <v>0</v>
      </c>
      <c r="H12" s="13">
        <v>22428.25</v>
      </c>
      <c r="I12" s="14">
        <f t="shared" si="25"/>
        <v>0</v>
      </c>
      <c r="J12" s="13">
        <v>22428.25</v>
      </c>
      <c r="K12" s="14">
        <f t="shared" si="26"/>
        <v>0</v>
      </c>
      <c r="L12" s="13">
        <v>22428.25</v>
      </c>
      <c r="M12" s="13">
        <f t="shared" si="27"/>
        <v>0</v>
      </c>
      <c r="N12" s="13">
        <v>22428.25</v>
      </c>
      <c r="O12" s="14">
        <f t="shared" si="28"/>
        <v>0</v>
      </c>
      <c r="P12" s="13">
        <v>22428.25</v>
      </c>
      <c r="Q12" s="26">
        <f t="shared" si="29"/>
        <v>0</v>
      </c>
      <c r="R12" s="13">
        <v>22428.25</v>
      </c>
      <c r="S12" s="26"/>
      <c r="T12" s="13">
        <v>24040.1</v>
      </c>
      <c r="U12" s="26"/>
      <c r="V12" s="13">
        <v>24040.1</v>
      </c>
      <c r="W12" s="27"/>
      <c r="X12" s="13">
        <v>24040.1</v>
      </c>
      <c r="Y12" s="27"/>
      <c r="Z12" s="13">
        <v>24040.1</v>
      </c>
      <c r="AA12" s="12">
        <f t="shared" si="21"/>
        <v>1611.8499999999985</v>
      </c>
      <c r="AB12" s="32">
        <f t="shared" si="22"/>
        <v>1611.8499999999985</v>
      </c>
    </row>
    <row r="13" spans="1:28" ht="30" x14ac:dyDescent="0.25">
      <c r="A13" s="2">
        <v>1</v>
      </c>
      <c r="B13" s="2">
        <v>8</v>
      </c>
      <c r="C13" s="10" t="s">
        <v>67</v>
      </c>
      <c r="D13" s="13"/>
      <c r="E13" s="14">
        <f t="shared" si="23"/>
        <v>0</v>
      </c>
      <c r="F13" s="13"/>
      <c r="G13" s="14">
        <f t="shared" si="24"/>
        <v>0</v>
      </c>
      <c r="H13" s="13"/>
      <c r="I13" s="14">
        <f t="shared" si="25"/>
        <v>0</v>
      </c>
      <c r="J13" s="13"/>
      <c r="K13" s="14">
        <f t="shared" si="26"/>
        <v>0</v>
      </c>
      <c r="L13" s="13"/>
      <c r="M13" s="13">
        <f t="shared" si="27"/>
        <v>0</v>
      </c>
      <c r="N13" s="13"/>
      <c r="O13" s="14">
        <f t="shared" si="28"/>
        <v>0</v>
      </c>
      <c r="P13" s="13"/>
      <c r="Q13" s="26">
        <f t="shared" si="29"/>
        <v>0</v>
      </c>
      <c r="R13" s="13"/>
      <c r="S13" s="26"/>
      <c r="T13" s="13">
        <v>187168.84</v>
      </c>
      <c r="U13" s="26"/>
      <c r="V13" s="13">
        <v>187168.84</v>
      </c>
      <c r="W13" s="27"/>
      <c r="X13" s="13">
        <v>187168.84</v>
      </c>
      <c r="Y13" s="27"/>
      <c r="Z13" s="13">
        <v>187168.84</v>
      </c>
      <c r="AA13" s="12">
        <f t="shared" si="21"/>
        <v>187168.84</v>
      </c>
      <c r="AB13" s="32">
        <f t="shared" si="22"/>
        <v>187168.84</v>
      </c>
    </row>
    <row r="14" spans="1:28" ht="32.25" customHeight="1" x14ac:dyDescent="0.25">
      <c r="A14" s="2">
        <v>1</v>
      </c>
      <c r="B14" s="2">
        <v>11</v>
      </c>
      <c r="C14" s="10" t="s">
        <v>11</v>
      </c>
      <c r="D14" s="13">
        <v>10000</v>
      </c>
      <c r="E14" s="14">
        <f t="shared" si="23"/>
        <v>0</v>
      </c>
      <c r="F14" s="13">
        <v>10000</v>
      </c>
      <c r="G14" s="14">
        <f t="shared" si="24"/>
        <v>0</v>
      </c>
      <c r="H14" s="13">
        <v>10000</v>
      </c>
      <c r="I14" s="14">
        <f t="shared" si="25"/>
        <v>0</v>
      </c>
      <c r="J14" s="13">
        <v>10000</v>
      </c>
      <c r="K14" s="14">
        <f t="shared" si="26"/>
        <v>4706.18</v>
      </c>
      <c r="L14" s="13">
        <v>14706.18</v>
      </c>
      <c r="M14" s="13">
        <f t="shared" si="27"/>
        <v>0</v>
      </c>
      <c r="N14" s="13">
        <v>14706.18</v>
      </c>
      <c r="O14" s="14">
        <f t="shared" si="28"/>
        <v>-3665.5</v>
      </c>
      <c r="P14" s="13">
        <v>11040.68</v>
      </c>
      <c r="Q14" s="26">
        <f t="shared" si="29"/>
        <v>7102.7200000000012</v>
      </c>
      <c r="R14" s="13">
        <v>18143.400000000001</v>
      </c>
      <c r="S14" s="26"/>
      <c r="T14" s="13">
        <v>9304.9</v>
      </c>
      <c r="U14" s="26"/>
      <c r="V14" s="13">
        <v>10038.91</v>
      </c>
      <c r="W14" s="27"/>
      <c r="X14" s="13">
        <v>13123.96</v>
      </c>
      <c r="Y14" s="27"/>
      <c r="Z14" s="13">
        <v>20026.080000000002</v>
      </c>
      <c r="AA14" s="12">
        <f t="shared" si="21"/>
        <v>10026.080000000002</v>
      </c>
      <c r="AB14" s="32">
        <f t="shared" si="22"/>
        <v>10026.080000000002</v>
      </c>
    </row>
    <row r="15" spans="1:28" ht="18.75" x14ac:dyDescent="0.25">
      <c r="A15" s="2">
        <v>1</v>
      </c>
      <c r="B15" s="2">
        <v>13</v>
      </c>
      <c r="C15" s="10" t="s">
        <v>12</v>
      </c>
      <c r="D15" s="13">
        <v>288662.06</v>
      </c>
      <c r="E15" s="14">
        <f t="shared" si="23"/>
        <v>0</v>
      </c>
      <c r="F15" s="13">
        <v>288662.06</v>
      </c>
      <c r="G15" s="14">
        <f t="shared" si="24"/>
        <v>5914.4199999999837</v>
      </c>
      <c r="H15" s="13">
        <v>294576.48</v>
      </c>
      <c r="I15" s="14">
        <f t="shared" si="25"/>
        <v>143.98000000003958</v>
      </c>
      <c r="J15" s="13">
        <v>294720.46000000002</v>
      </c>
      <c r="K15" s="14">
        <f t="shared" si="26"/>
        <v>54019.539999999979</v>
      </c>
      <c r="L15" s="13">
        <v>348740</v>
      </c>
      <c r="M15" s="13">
        <f t="shared" si="27"/>
        <v>2072.1300000000047</v>
      </c>
      <c r="N15" s="13">
        <v>350812.13</v>
      </c>
      <c r="O15" s="14">
        <f t="shared" si="28"/>
        <v>-170604.5</v>
      </c>
      <c r="P15" s="13">
        <v>180207.63</v>
      </c>
      <c r="Q15" s="26">
        <f t="shared" si="29"/>
        <v>173206.87</v>
      </c>
      <c r="R15" s="13">
        <v>353414.5</v>
      </c>
      <c r="S15" s="26"/>
      <c r="T15" s="13">
        <v>209357.73</v>
      </c>
      <c r="U15" s="26"/>
      <c r="V15" s="13">
        <v>209810.85</v>
      </c>
      <c r="W15" s="27"/>
      <c r="X15" s="13">
        <v>212562.88</v>
      </c>
      <c r="Y15" s="27"/>
      <c r="Z15" s="13">
        <v>213572.16</v>
      </c>
      <c r="AA15" s="12">
        <f t="shared" si="21"/>
        <v>-75089.899999999994</v>
      </c>
      <c r="AB15" s="32">
        <f t="shared" si="22"/>
        <v>-75089.899999999994</v>
      </c>
    </row>
    <row r="16" spans="1:28" s="9" customFormat="1" ht="18.75" x14ac:dyDescent="0.2">
      <c r="A16" s="3">
        <v>2</v>
      </c>
      <c r="B16" s="3" t="s">
        <v>4</v>
      </c>
      <c r="C16" s="4" t="s">
        <v>13</v>
      </c>
      <c r="D16" s="12">
        <f>SUM(D17)</f>
        <v>5194.7700000000004</v>
      </c>
      <c r="E16" s="14">
        <f t="shared" si="23"/>
        <v>0</v>
      </c>
      <c r="F16" s="12">
        <f t="shared" ref="F16:Z16" si="30">SUM(F17)</f>
        <v>5194.7700000000004</v>
      </c>
      <c r="G16" s="14">
        <f t="shared" si="24"/>
        <v>0</v>
      </c>
      <c r="H16" s="12">
        <f t="shared" si="30"/>
        <v>5194.7700000000004</v>
      </c>
      <c r="I16" s="14">
        <f t="shared" si="25"/>
        <v>0</v>
      </c>
      <c r="J16" s="12">
        <f t="shared" si="30"/>
        <v>5194.7700000000004</v>
      </c>
      <c r="K16" s="14">
        <f t="shared" si="26"/>
        <v>0</v>
      </c>
      <c r="L16" s="12">
        <f t="shared" si="30"/>
        <v>5194.7700000000004</v>
      </c>
      <c r="M16" s="13">
        <f t="shared" si="27"/>
        <v>0</v>
      </c>
      <c r="N16" s="12">
        <f t="shared" si="30"/>
        <v>5194.7700000000004</v>
      </c>
      <c r="O16" s="14">
        <f t="shared" si="28"/>
        <v>0</v>
      </c>
      <c r="P16" s="12">
        <f t="shared" si="30"/>
        <v>5194.7700000000004</v>
      </c>
      <c r="Q16" s="26">
        <f t="shared" si="29"/>
        <v>0</v>
      </c>
      <c r="R16" s="12">
        <f t="shared" si="30"/>
        <v>5194.7700000000004</v>
      </c>
      <c r="S16" s="12">
        <f t="shared" si="30"/>
        <v>0</v>
      </c>
      <c r="T16" s="12">
        <f t="shared" si="30"/>
        <v>5484.52</v>
      </c>
      <c r="U16" s="12">
        <f t="shared" si="30"/>
        <v>0</v>
      </c>
      <c r="V16" s="12">
        <f t="shared" si="30"/>
        <v>5484.52</v>
      </c>
      <c r="W16" s="12">
        <f t="shared" si="30"/>
        <v>0</v>
      </c>
      <c r="X16" s="12">
        <f t="shared" si="30"/>
        <v>10484.52</v>
      </c>
      <c r="Y16" s="12">
        <f t="shared" si="30"/>
        <v>0</v>
      </c>
      <c r="Z16" s="12">
        <f t="shared" si="30"/>
        <v>7884.51</v>
      </c>
      <c r="AA16" s="12">
        <f t="shared" si="21"/>
        <v>2689.74</v>
      </c>
      <c r="AB16" s="32">
        <f t="shared" si="22"/>
        <v>2689.74</v>
      </c>
    </row>
    <row r="17" spans="1:28" ht="18.75" x14ac:dyDescent="0.25">
      <c r="A17" s="2">
        <v>2</v>
      </c>
      <c r="B17" s="2">
        <v>3</v>
      </c>
      <c r="C17" s="10" t="s">
        <v>14</v>
      </c>
      <c r="D17" s="13">
        <v>5194.7700000000004</v>
      </c>
      <c r="E17" s="14">
        <f t="shared" si="23"/>
        <v>0</v>
      </c>
      <c r="F17" s="13">
        <v>5194.7700000000004</v>
      </c>
      <c r="G17" s="14">
        <f t="shared" si="24"/>
        <v>0</v>
      </c>
      <c r="H17" s="13">
        <v>5194.7700000000004</v>
      </c>
      <c r="I17" s="14">
        <f t="shared" si="25"/>
        <v>0</v>
      </c>
      <c r="J17" s="13">
        <v>5194.7700000000004</v>
      </c>
      <c r="K17" s="14">
        <f t="shared" si="26"/>
        <v>0</v>
      </c>
      <c r="L17" s="13">
        <v>5194.7700000000004</v>
      </c>
      <c r="M17" s="13">
        <f t="shared" si="27"/>
        <v>0</v>
      </c>
      <c r="N17" s="13">
        <v>5194.7700000000004</v>
      </c>
      <c r="O17" s="14">
        <f t="shared" si="28"/>
        <v>0</v>
      </c>
      <c r="P17" s="13">
        <v>5194.7700000000004</v>
      </c>
      <c r="Q17" s="26">
        <f t="shared" si="29"/>
        <v>0</v>
      </c>
      <c r="R17" s="13">
        <v>5194.7700000000004</v>
      </c>
      <c r="S17" s="26"/>
      <c r="T17" s="13">
        <v>5484.52</v>
      </c>
      <c r="U17" s="26"/>
      <c r="V17" s="13">
        <v>5484.52</v>
      </c>
      <c r="W17" s="27"/>
      <c r="X17" s="13">
        <v>10484.52</v>
      </c>
      <c r="Y17" s="27"/>
      <c r="Z17" s="27">
        <v>7884.51</v>
      </c>
      <c r="AA17" s="12">
        <f t="shared" si="21"/>
        <v>2689.74</v>
      </c>
      <c r="AB17" s="32">
        <f t="shared" si="22"/>
        <v>2689.74</v>
      </c>
    </row>
    <row r="18" spans="1:28" s="9" customFormat="1" ht="28.5" x14ac:dyDescent="0.2">
      <c r="A18" s="3">
        <v>3</v>
      </c>
      <c r="B18" s="3" t="s">
        <v>4</v>
      </c>
      <c r="C18" s="4" t="s">
        <v>15</v>
      </c>
      <c r="D18" s="12">
        <f>SUM(D19:D20)</f>
        <v>38698.01</v>
      </c>
      <c r="E18" s="14">
        <f t="shared" si="23"/>
        <v>0</v>
      </c>
      <c r="F18" s="12">
        <f t="shared" ref="F18:Z18" si="31">SUM(F19:F20)</f>
        <v>38698.01</v>
      </c>
      <c r="G18" s="14">
        <f t="shared" si="24"/>
        <v>0</v>
      </c>
      <c r="H18" s="12">
        <f t="shared" si="31"/>
        <v>38698.01</v>
      </c>
      <c r="I18" s="14">
        <f t="shared" si="25"/>
        <v>95.180000000000291</v>
      </c>
      <c r="J18" s="12">
        <f t="shared" si="31"/>
        <v>38793.19</v>
      </c>
      <c r="K18" s="14">
        <f t="shared" si="26"/>
        <v>354.25</v>
      </c>
      <c r="L18" s="12">
        <f t="shared" si="31"/>
        <v>39147.440000000002</v>
      </c>
      <c r="M18" s="13">
        <f t="shared" si="27"/>
        <v>-365.77000000000407</v>
      </c>
      <c r="N18" s="12">
        <f t="shared" si="31"/>
        <v>38781.67</v>
      </c>
      <c r="O18" s="14">
        <f t="shared" si="28"/>
        <v>0</v>
      </c>
      <c r="P18" s="12">
        <f t="shared" si="31"/>
        <v>38781.67</v>
      </c>
      <c r="Q18" s="26">
        <f t="shared" si="29"/>
        <v>0</v>
      </c>
      <c r="R18" s="12">
        <f t="shared" si="31"/>
        <v>38781.67</v>
      </c>
      <c r="S18" s="12">
        <f t="shared" si="31"/>
        <v>0</v>
      </c>
      <c r="T18" s="12">
        <f t="shared" si="31"/>
        <v>41137.49</v>
      </c>
      <c r="U18" s="12">
        <f t="shared" si="31"/>
        <v>0</v>
      </c>
      <c r="V18" s="12">
        <f t="shared" si="31"/>
        <v>41636.99</v>
      </c>
      <c r="W18" s="12">
        <f t="shared" si="31"/>
        <v>0</v>
      </c>
      <c r="X18" s="12">
        <f t="shared" si="31"/>
        <v>41673.089999999997</v>
      </c>
      <c r="Y18" s="12">
        <f t="shared" si="31"/>
        <v>0</v>
      </c>
      <c r="Z18" s="12">
        <f t="shared" si="31"/>
        <v>41673.089999999997</v>
      </c>
      <c r="AA18" s="12">
        <f t="shared" si="21"/>
        <v>2975.0799999999945</v>
      </c>
      <c r="AB18" s="32">
        <f t="shared" si="22"/>
        <v>2975.0799999999945</v>
      </c>
    </row>
    <row r="19" spans="1:28" ht="45" x14ac:dyDescent="0.25">
      <c r="A19" s="2">
        <v>3</v>
      </c>
      <c r="B19" s="2">
        <v>10</v>
      </c>
      <c r="C19" s="10" t="s">
        <v>45</v>
      </c>
      <c r="D19" s="13">
        <v>27189.72</v>
      </c>
      <c r="E19" s="14">
        <f t="shared" si="23"/>
        <v>0</v>
      </c>
      <c r="F19" s="13">
        <v>27189.72</v>
      </c>
      <c r="G19" s="14">
        <f t="shared" si="24"/>
        <v>0</v>
      </c>
      <c r="H19" s="13">
        <v>27189.72</v>
      </c>
      <c r="I19" s="14">
        <f t="shared" si="25"/>
        <v>0</v>
      </c>
      <c r="J19" s="13">
        <v>27189.72</v>
      </c>
      <c r="K19" s="14">
        <f t="shared" si="26"/>
        <v>0</v>
      </c>
      <c r="L19" s="13">
        <v>27189.72</v>
      </c>
      <c r="M19" s="13">
        <f t="shared" si="27"/>
        <v>8.5299999999988358</v>
      </c>
      <c r="N19" s="13">
        <v>27198.25</v>
      </c>
      <c r="O19" s="14">
        <f t="shared" si="28"/>
        <v>0</v>
      </c>
      <c r="P19" s="13">
        <v>27198.25</v>
      </c>
      <c r="Q19" s="26">
        <f t="shared" si="29"/>
        <v>0</v>
      </c>
      <c r="R19" s="13">
        <v>27198.25</v>
      </c>
      <c r="S19" s="26"/>
      <c r="T19" s="13">
        <v>28333.57</v>
      </c>
      <c r="U19" s="26"/>
      <c r="V19" s="13">
        <v>28333.57</v>
      </c>
      <c r="W19" s="27"/>
      <c r="X19" s="13">
        <v>29135.26</v>
      </c>
      <c r="Y19" s="27"/>
      <c r="Z19" s="13">
        <v>29035.26</v>
      </c>
      <c r="AA19" s="12">
        <f t="shared" si="21"/>
        <v>1845.5399999999972</v>
      </c>
      <c r="AB19" s="32">
        <f t="shared" si="22"/>
        <v>1845.5399999999972</v>
      </c>
    </row>
    <row r="20" spans="1:28" ht="30" x14ac:dyDescent="0.25">
      <c r="A20" s="2">
        <v>3</v>
      </c>
      <c r="B20" s="2">
        <v>14</v>
      </c>
      <c r="C20" s="10" t="s">
        <v>50</v>
      </c>
      <c r="D20" s="13">
        <v>11508.29</v>
      </c>
      <c r="E20" s="14">
        <f t="shared" si="23"/>
        <v>0</v>
      </c>
      <c r="F20" s="13">
        <v>11508.29</v>
      </c>
      <c r="G20" s="14">
        <f t="shared" si="24"/>
        <v>0</v>
      </c>
      <c r="H20" s="13">
        <v>11508.29</v>
      </c>
      <c r="I20" s="14">
        <f t="shared" si="25"/>
        <v>95.179999999998472</v>
      </c>
      <c r="J20" s="13">
        <v>11603.47</v>
      </c>
      <c r="K20" s="14">
        <f t="shared" si="26"/>
        <v>354.25</v>
      </c>
      <c r="L20" s="13">
        <v>11957.72</v>
      </c>
      <c r="M20" s="13">
        <f t="shared" si="27"/>
        <v>-374.29999999999927</v>
      </c>
      <c r="N20" s="13">
        <v>11583.42</v>
      </c>
      <c r="O20" s="14">
        <f t="shared" si="28"/>
        <v>0</v>
      </c>
      <c r="P20" s="13">
        <v>11583.42</v>
      </c>
      <c r="Q20" s="26">
        <f t="shared" si="29"/>
        <v>0</v>
      </c>
      <c r="R20" s="13">
        <v>11583.42</v>
      </c>
      <c r="S20" s="26"/>
      <c r="T20" s="13">
        <v>12803.92</v>
      </c>
      <c r="U20" s="26"/>
      <c r="V20" s="13">
        <v>13303.42</v>
      </c>
      <c r="W20" s="27"/>
      <c r="X20" s="13">
        <v>12537.83</v>
      </c>
      <c r="Y20" s="27"/>
      <c r="Z20" s="13">
        <v>12637.83</v>
      </c>
      <c r="AA20" s="12">
        <f t="shared" si="21"/>
        <v>1129.5399999999991</v>
      </c>
      <c r="AB20" s="32">
        <f t="shared" si="22"/>
        <v>1129.5399999999991</v>
      </c>
    </row>
    <row r="21" spans="1:28" s="9" customFormat="1" ht="18.75" x14ac:dyDescent="0.2">
      <c r="A21" s="3">
        <v>4</v>
      </c>
      <c r="B21" s="3" t="s">
        <v>4</v>
      </c>
      <c r="C21" s="4" t="s">
        <v>16</v>
      </c>
      <c r="D21" s="12">
        <f>SUM(D22:D25)</f>
        <v>98712.91</v>
      </c>
      <c r="E21" s="14">
        <f t="shared" si="23"/>
        <v>600</v>
      </c>
      <c r="F21" s="12">
        <f t="shared" ref="F21:Z21" si="32">SUM(F22:F25)</f>
        <v>99312.91</v>
      </c>
      <c r="G21" s="14">
        <f t="shared" si="24"/>
        <v>2892.4799999999959</v>
      </c>
      <c r="H21" s="12">
        <f t="shared" si="32"/>
        <v>101605.39</v>
      </c>
      <c r="I21" s="14">
        <f t="shared" si="25"/>
        <v>0</v>
      </c>
      <c r="J21" s="12">
        <f t="shared" si="32"/>
        <v>101605.39</v>
      </c>
      <c r="K21" s="14">
        <f t="shared" si="26"/>
        <v>104324.09000000001</v>
      </c>
      <c r="L21" s="12">
        <f t="shared" si="32"/>
        <v>205929.48</v>
      </c>
      <c r="M21" s="13">
        <f t="shared" si="27"/>
        <v>34.729999999981374</v>
      </c>
      <c r="N21" s="12">
        <f t="shared" si="32"/>
        <v>205964.21</v>
      </c>
      <c r="O21" s="14">
        <f t="shared" si="28"/>
        <v>9803.3099999999977</v>
      </c>
      <c r="P21" s="12">
        <f t="shared" si="32"/>
        <v>215767.52</v>
      </c>
      <c r="Q21" s="26">
        <f t="shared" si="29"/>
        <v>83636.670000000013</v>
      </c>
      <c r="R21" s="12">
        <f t="shared" si="32"/>
        <v>299404.19</v>
      </c>
      <c r="S21" s="12">
        <f t="shared" si="32"/>
        <v>0</v>
      </c>
      <c r="T21" s="12">
        <f t="shared" si="32"/>
        <v>551108.68999999994</v>
      </c>
      <c r="U21" s="12">
        <f t="shared" si="32"/>
        <v>0</v>
      </c>
      <c r="V21" s="12">
        <f t="shared" si="32"/>
        <v>549808.68999999994</v>
      </c>
      <c r="W21" s="12">
        <f t="shared" si="32"/>
        <v>0</v>
      </c>
      <c r="X21" s="12">
        <f t="shared" si="32"/>
        <v>555821.68999999994</v>
      </c>
      <c r="Y21" s="12">
        <f t="shared" si="32"/>
        <v>0</v>
      </c>
      <c r="Z21" s="12">
        <f t="shared" si="32"/>
        <v>535719.51</v>
      </c>
      <c r="AA21" s="12">
        <f t="shared" si="21"/>
        <v>437006.6</v>
      </c>
      <c r="AB21" s="32">
        <f t="shared" si="22"/>
        <v>437006.6</v>
      </c>
    </row>
    <row r="22" spans="1:28" ht="18.75" x14ac:dyDescent="0.25">
      <c r="A22" s="2">
        <v>4</v>
      </c>
      <c r="B22" s="2">
        <v>7</v>
      </c>
      <c r="C22" s="10" t="s">
        <v>62</v>
      </c>
      <c r="D22" s="13">
        <v>6000.71</v>
      </c>
      <c r="E22" s="14">
        <f t="shared" si="23"/>
        <v>0</v>
      </c>
      <c r="F22" s="13">
        <v>6000.71</v>
      </c>
      <c r="G22" s="14">
        <f t="shared" si="24"/>
        <v>0</v>
      </c>
      <c r="H22" s="13">
        <v>6000.71</v>
      </c>
      <c r="I22" s="14">
        <f t="shared" si="25"/>
        <v>0</v>
      </c>
      <c r="J22" s="13">
        <v>6000.71</v>
      </c>
      <c r="K22" s="14">
        <f t="shared" si="26"/>
        <v>0</v>
      </c>
      <c r="L22" s="13">
        <v>6000.71</v>
      </c>
      <c r="M22" s="13">
        <f t="shared" si="27"/>
        <v>34.729999999999563</v>
      </c>
      <c r="N22" s="13">
        <v>6035.44</v>
      </c>
      <c r="O22" s="14">
        <f t="shared" si="28"/>
        <v>0</v>
      </c>
      <c r="P22" s="13">
        <v>6035.44</v>
      </c>
      <c r="Q22" s="26">
        <f t="shared" si="29"/>
        <v>0</v>
      </c>
      <c r="R22" s="13">
        <v>6035.44</v>
      </c>
      <c r="S22" s="26"/>
      <c r="T22" s="13">
        <v>6225.94</v>
      </c>
      <c r="U22" s="26"/>
      <c r="V22" s="13">
        <v>5225.9399999999996</v>
      </c>
      <c r="W22" s="27"/>
      <c r="X22" s="13">
        <v>5225.9399999999996</v>
      </c>
      <c r="Y22" s="27"/>
      <c r="Z22" s="13">
        <v>5225.9399999999996</v>
      </c>
      <c r="AA22" s="12">
        <f t="shared" si="21"/>
        <v>-774.77000000000044</v>
      </c>
      <c r="AB22" s="32">
        <f t="shared" si="22"/>
        <v>-774.77000000000044</v>
      </c>
    </row>
    <row r="23" spans="1:28" ht="18.75" x14ac:dyDescent="0.25">
      <c r="A23" s="2">
        <v>4</v>
      </c>
      <c r="B23" s="2">
        <v>8</v>
      </c>
      <c r="C23" s="10" t="s">
        <v>17</v>
      </c>
      <c r="D23" s="13">
        <v>1000</v>
      </c>
      <c r="E23" s="14">
        <f t="shared" si="23"/>
        <v>0</v>
      </c>
      <c r="F23" s="13">
        <v>1000</v>
      </c>
      <c r="G23" s="14">
        <f t="shared" si="24"/>
        <v>34.650000000000091</v>
      </c>
      <c r="H23" s="13">
        <v>1034.6500000000001</v>
      </c>
      <c r="I23" s="14">
        <f t="shared" si="25"/>
        <v>0</v>
      </c>
      <c r="J23" s="13">
        <v>1034.6500000000001</v>
      </c>
      <c r="K23" s="14">
        <f t="shared" si="26"/>
        <v>0</v>
      </c>
      <c r="L23" s="13">
        <v>1034.6500000000001</v>
      </c>
      <c r="M23" s="13">
        <f t="shared" si="27"/>
        <v>0</v>
      </c>
      <c r="N23" s="13">
        <v>1034.6500000000001</v>
      </c>
      <c r="O23" s="14">
        <f t="shared" si="28"/>
        <v>0</v>
      </c>
      <c r="P23" s="13">
        <v>1034.6500000000001</v>
      </c>
      <c r="Q23" s="26">
        <f t="shared" si="29"/>
        <v>0</v>
      </c>
      <c r="R23" s="13">
        <v>1034.6500000000001</v>
      </c>
      <c r="S23" s="26"/>
      <c r="T23" s="13">
        <v>1134.6500000000001</v>
      </c>
      <c r="U23" s="26"/>
      <c r="V23" s="13">
        <v>1134.6500000000001</v>
      </c>
      <c r="W23" s="27"/>
      <c r="X23" s="13">
        <v>1134.6500000000001</v>
      </c>
      <c r="Y23" s="27"/>
      <c r="Z23" s="13">
        <v>1134.6500000000001</v>
      </c>
      <c r="AA23" s="12">
        <f t="shared" si="21"/>
        <v>134.65000000000009</v>
      </c>
      <c r="AB23" s="32">
        <f t="shared" si="22"/>
        <v>134.65000000000009</v>
      </c>
    </row>
    <row r="24" spans="1:28" ht="18.75" x14ac:dyDescent="0.25">
      <c r="A24" s="2">
        <v>4</v>
      </c>
      <c r="B24" s="2">
        <v>9</v>
      </c>
      <c r="C24" s="10" t="s">
        <v>18</v>
      </c>
      <c r="D24" s="13">
        <v>89965.62</v>
      </c>
      <c r="E24" s="14">
        <f t="shared" si="23"/>
        <v>600</v>
      </c>
      <c r="F24" s="13">
        <v>90565.62</v>
      </c>
      <c r="G24" s="14">
        <f t="shared" si="24"/>
        <v>2789.8300000000017</v>
      </c>
      <c r="H24" s="13">
        <v>92755.45</v>
      </c>
      <c r="I24" s="14">
        <f t="shared" si="25"/>
        <v>0</v>
      </c>
      <c r="J24" s="13">
        <v>92755.45</v>
      </c>
      <c r="K24" s="14">
        <f t="shared" si="26"/>
        <v>103744.09000000001</v>
      </c>
      <c r="L24" s="13">
        <v>196499.54</v>
      </c>
      <c r="M24" s="13">
        <f t="shared" si="27"/>
        <v>0</v>
      </c>
      <c r="N24" s="13">
        <v>196499.54</v>
      </c>
      <c r="O24" s="14">
        <f t="shared" si="28"/>
        <v>9803.3099999999977</v>
      </c>
      <c r="P24" s="13">
        <v>206302.85</v>
      </c>
      <c r="Q24" s="26">
        <f t="shared" si="29"/>
        <v>0</v>
      </c>
      <c r="R24" s="13">
        <v>206302.85</v>
      </c>
      <c r="S24" s="26"/>
      <c r="T24" s="13">
        <v>457507.85</v>
      </c>
      <c r="U24" s="26"/>
      <c r="V24" s="13">
        <v>457507.85</v>
      </c>
      <c r="W24" s="27"/>
      <c r="X24" s="13">
        <v>463520.85</v>
      </c>
      <c r="Y24" s="27"/>
      <c r="Z24" s="13">
        <v>443664.38</v>
      </c>
      <c r="AA24" s="12">
        <f t="shared" si="21"/>
        <v>353698.76</v>
      </c>
      <c r="AB24" s="32">
        <f t="shared" si="22"/>
        <v>353698.76</v>
      </c>
    </row>
    <row r="25" spans="1:28" ht="30" x14ac:dyDescent="0.25">
      <c r="A25" s="2">
        <v>4</v>
      </c>
      <c r="B25" s="2">
        <v>12</v>
      </c>
      <c r="C25" s="10" t="s">
        <v>19</v>
      </c>
      <c r="D25" s="13">
        <v>1746.58</v>
      </c>
      <c r="E25" s="14">
        <f t="shared" si="23"/>
        <v>0</v>
      </c>
      <c r="F25" s="13">
        <v>1746.58</v>
      </c>
      <c r="G25" s="14">
        <f t="shared" si="24"/>
        <v>68</v>
      </c>
      <c r="H25" s="13">
        <v>1814.58</v>
      </c>
      <c r="I25" s="14">
        <f t="shared" si="25"/>
        <v>0</v>
      </c>
      <c r="J25" s="13">
        <v>1814.58</v>
      </c>
      <c r="K25" s="14">
        <f t="shared" si="26"/>
        <v>580</v>
      </c>
      <c r="L25" s="13">
        <v>2394.58</v>
      </c>
      <c r="M25" s="13">
        <f t="shared" si="27"/>
        <v>0</v>
      </c>
      <c r="N25" s="13">
        <v>2394.58</v>
      </c>
      <c r="O25" s="14">
        <f t="shared" si="28"/>
        <v>0</v>
      </c>
      <c r="P25" s="13">
        <v>2394.58</v>
      </c>
      <c r="Q25" s="26">
        <f t="shared" si="29"/>
        <v>83636.67</v>
      </c>
      <c r="R25" s="13">
        <v>86031.25</v>
      </c>
      <c r="S25" s="26"/>
      <c r="T25" s="13">
        <v>86240.25</v>
      </c>
      <c r="U25" s="26"/>
      <c r="V25" s="13">
        <v>85940.25</v>
      </c>
      <c r="W25" s="27"/>
      <c r="X25" s="13">
        <v>85940.25</v>
      </c>
      <c r="Y25" s="27"/>
      <c r="Z25" s="13">
        <v>85694.54</v>
      </c>
      <c r="AA25" s="12">
        <f t="shared" si="21"/>
        <v>83947.959999999992</v>
      </c>
      <c r="AB25" s="32">
        <f t="shared" si="22"/>
        <v>83947.959999999992</v>
      </c>
    </row>
    <row r="26" spans="1:28" s="9" customFormat="1" ht="18.75" x14ac:dyDescent="0.2">
      <c r="A26" s="3">
        <v>5</v>
      </c>
      <c r="B26" s="3" t="s">
        <v>4</v>
      </c>
      <c r="C26" s="4" t="s">
        <v>20</v>
      </c>
      <c r="D26" s="12">
        <f t="shared" ref="D26" si="33">SUM(D27:D30)</f>
        <v>311166.93</v>
      </c>
      <c r="E26" s="14">
        <f t="shared" si="23"/>
        <v>135.21000000002095</v>
      </c>
      <c r="F26" s="12">
        <f t="shared" ref="F26" si="34">SUM(F27:F30)</f>
        <v>311302.14</v>
      </c>
      <c r="G26" s="14">
        <f t="shared" si="24"/>
        <v>45623.070000000007</v>
      </c>
      <c r="H26" s="12">
        <f t="shared" ref="H26" si="35">SUM(H27:H30)</f>
        <v>356790</v>
      </c>
      <c r="I26" s="14">
        <f t="shared" si="25"/>
        <v>121.1699999999837</v>
      </c>
      <c r="J26" s="12">
        <f t="shared" ref="J26" si="36">SUM(J27:J30)</f>
        <v>356911.17</v>
      </c>
      <c r="K26" s="14">
        <f t="shared" si="26"/>
        <v>16580.979999999981</v>
      </c>
      <c r="L26" s="12">
        <f t="shared" ref="L26" si="37">SUM(L27:L30)</f>
        <v>373492.14999999997</v>
      </c>
      <c r="M26" s="13">
        <f t="shared" si="27"/>
        <v>68.250000000058208</v>
      </c>
      <c r="N26" s="12">
        <f t="shared" ref="N26" si="38">SUM(N27:N30)</f>
        <v>373560.4</v>
      </c>
      <c r="O26" s="14">
        <f t="shared" si="28"/>
        <v>210799.00999999989</v>
      </c>
      <c r="P26" s="12">
        <f t="shared" ref="P26" si="39">SUM(P27:P30)</f>
        <v>584359.40999999992</v>
      </c>
      <c r="Q26" s="26">
        <f t="shared" si="29"/>
        <v>30637.340000000084</v>
      </c>
      <c r="R26" s="12">
        <f t="shared" ref="R26" si="40">SUM(R27:R30)</f>
        <v>614996.75</v>
      </c>
      <c r="S26" s="12">
        <f t="shared" ref="S26" si="41">SUM(S27:S30)</f>
        <v>0</v>
      </c>
      <c r="T26" s="12">
        <f t="shared" ref="T26" si="42">SUM(T27:T30)</f>
        <v>668080.75</v>
      </c>
      <c r="U26" s="12">
        <f t="shared" ref="U26" si="43">SUM(U27:U30)</f>
        <v>0</v>
      </c>
      <c r="V26" s="12">
        <f t="shared" ref="V26" si="44">SUM(V27:V30)</f>
        <v>668043.57999999996</v>
      </c>
      <c r="W26" s="12">
        <f t="shared" ref="W26" si="45">SUM(W27:W30)</f>
        <v>0</v>
      </c>
      <c r="X26" s="12">
        <f t="shared" ref="X26" si="46">SUM(X27:X30)</f>
        <v>673273.58000000007</v>
      </c>
      <c r="Y26" s="12">
        <f t="shared" ref="Y26" si="47">SUM(Y27:Y30)</f>
        <v>0</v>
      </c>
      <c r="Z26" s="12">
        <f t="shared" ref="Z26" si="48">SUM(Z27:Z30)</f>
        <v>672228.49000000011</v>
      </c>
      <c r="AA26" s="12">
        <f t="shared" si="21"/>
        <v>361061.56000000011</v>
      </c>
      <c r="AB26" s="32">
        <f t="shared" si="22"/>
        <v>361061.56000000011</v>
      </c>
    </row>
    <row r="27" spans="1:28" ht="18.75" x14ac:dyDescent="0.25">
      <c r="A27" s="2">
        <v>5</v>
      </c>
      <c r="B27" s="2">
        <v>1</v>
      </c>
      <c r="C27" s="10" t="s">
        <v>21</v>
      </c>
      <c r="D27" s="13">
        <v>7659.23</v>
      </c>
      <c r="E27" s="14">
        <f t="shared" si="23"/>
        <v>0</v>
      </c>
      <c r="F27" s="13">
        <v>7659.23</v>
      </c>
      <c r="G27" s="14">
        <f t="shared" si="24"/>
        <v>0</v>
      </c>
      <c r="H27" s="13">
        <v>7659.23</v>
      </c>
      <c r="I27" s="14">
        <f t="shared" si="25"/>
        <v>0</v>
      </c>
      <c r="J27" s="13">
        <v>7659.23</v>
      </c>
      <c r="K27" s="14">
        <f t="shared" si="26"/>
        <v>0</v>
      </c>
      <c r="L27" s="13">
        <v>7659.23</v>
      </c>
      <c r="M27" s="13">
        <f t="shared" si="27"/>
        <v>3.9000000000005457</v>
      </c>
      <c r="N27" s="13">
        <v>7663.13</v>
      </c>
      <c r="O27" s="14">
        <f t="shared" si="28"/>
        <v>0</v>
      </c>
      <c r="P27" s="13">
        <v>7663.13</v>
      </c>
      <c r="Q27" s="26">
        <f t="shared" si="29"/>
        <v>0</v>
      </c>
      <c r="R27" s="13">
        <v>7663.13</v>
      </c>
      <c r="S27" s="26"/>
      <c r="T27" s="13">
        <v>7583.13</v>
      </c>
      <c r="U27" s="26"/>
      <c r="V27" s="13">
        <v>5824.39</v>
      </c>
      <c r="W27" s="27"/>
      <c r="X27" s="13">
        <v>5633.05</v>
      </c>
      <c r="Y27" s="27"/>
      <c r="Z27" s="13">
        <v>4285.1499999999996</v>
      </c>
      <c r="AA27" s="12">
        <f t="shared" si="21"/>
        <v>-3374.08</v>
      </c>
      <c r="AB27" s="32">
        <f t="shared" si="22"/>
        <v>-3374.08</v>
      </c>
    </row>
    <row r="28" spans="1:28" ht="18.75" x14ac:dyDescent="0.25">
      <c r="A28" s="2">
        <v>5</v>
      </c>
      <c r="B28" s="2">
        <v>2</v>
      </c>
      <c r="C28" s="10" t="s">
        <v>22</v>
      </c>
      <c r="D28" s="13"/>
      <c r="E28" s="14">
        <f t="shared" si="23"/>
        <v>0</v>
      </c>
      <c r="F28" s="13"/>
      <c r="G28" s="14">
        <f t="shared" si="24"/>
        <v>0</v>
      </c>
      <c r="H28" s="13"/>
      <c r="I28" s="14">
        <f t="shared" si="25"/>
        <v>0</v>
      </c>
      <c r="J28" s="13"/>
      <c r="K28" s="14">
        <f t="shared" si="26"/>
        <v>0</v>
      </c>
      <c r="L28" s="13"/>
      <c r="M28" s="13">
        <f t="shared" si="27"/>
        <v>0</v>
      </c>
      <c r="N28" s="13"/>
      <c r="O28" s="14">
        <f t="shared" si="28"/>
        <v>39320.050000000003</v>
      </c>
      <c r="P28" s="13">
        <v>39320.050000000003</v>
      </c>
      <c r="Q28" s="26">
        <f t="shared" si="29"/>
        <v>0</v>
      </c>
      <c r="R28" s="13">
        <v>39320.050000000003</v>
      </c>
      <c r="S28" s="26"/>
      <c r="T28" s="13">
        <v>38261.26</v>
      </c>
      <c r="U28" s="26"/>
      <c r="V28" s="13">
        <v>38261.26</v>
      </c>
      <c r="W28" s="27"/>
      <c r="X28" s="13">
        <v>38261.26</v>
      </c>
      <c r="Y28" s="27"/>
      <c r="Z28" s="13">
        <v>38261.26</v>
      </c>
      <c r="AA28" s="12">
        <f t="shared" si="21"/>
        <v>38261.26</v>
      </c>
      <c r="AB28" s="32">
        <f t="shared" si="22"/>
        <v>38261.26</v>
      </c>
    </row>
    <row r="29" spans="1:28" ht="18.75" x14ac:dyDescent="0.25">
      <c r="A29" s="2">
        <v>5</v>
      </c>
      <c r="B29" s="2">
        <v>3</v>
      </c>
      <c r="C29" s="10" t="s">
        <v>23</v>
      </c>
      <c r="D29" s="13">
        <v>257990.24</v>
      </c>
      <c r="E29" s="14">
        <f t="shared" si="23"/>
        <v>135.21000000002095</v>
      </c>
      <c r="F29" s="13">
        <v>258125.45</v>
      </c>
      <c r="G29" s="14">
        <f t="shared" si="24"/>
        <v>45283.640000000014</v>
      </c>
      <c r="H29" s="13">
        <v>303273.88</v>
      </c>
      <c r="I29" s="14">
        <f t="shared" si="25"/>
        <v>0</v>
      </c>
      <c r="J29" s="13">
        <v>303273.88</v>
      </c>
      <c r="K29" s="14">
        <f t="shared" si="26"/>
        <v>16580.979999999981</v>
      </c>
      <c r="L29" s="13">
        <v>319854.86</v>
      </c>
      <c r="M29" s="13">
        <f t="shared" si="27"/>
        <v>64.350000000034925</v>
      </c>
      <c r="N29" s="13">
        <v>319919.21000000002</v>
      </c>
      <c r="O29" s="14">
        <f t="shared" si="28"/>
        <v>171478.95999999996</v>
      </c>
      <c r="P29" s="13">
        <v>491398.17</v>
      </c>
      <c r="Q29" s="26">
        <f t="shared" si="29"/>
        <v>30637.340000000026</v>
      </c>
      <c r="R29" s="13">
        <v>522035.51</v>
      </c>
      <c r="S29" s="26"/>
      <c r="T29" s="13">
        <v>574723.69999999995</v>
      </c>
      <c r="U29" s="26"/>
      <c r="V29" s="13">
        <v>576342.84</v>
      </c>
      <c r="W29" s="27"/>
      <c r="X29" s="13">
        <v>581764.18000000005</v>
      </c>
      <c r="Y29" s="27"/>
      <c r="Z29" s="13">
        <v>581813.81000000006</v>
      </c>
      <c r="AA29" s="12">
        <f t="shared" si="21"/>
        <v>323823.57000000007</v>
      </c>
      <c r="AB29" s="32">
        <f t="shared" si="22"/>
        <v>323823.57000000007</v>
      </c>
    </row>
    <row r="30" spans="1:28" ht="30" x14ac:dyDescent="0.25">
      <c r="A30" s="2">
        <v>5</v>
      </c>
      <c r="B30" s="2">
        <v>5</v>
      </c>
      <c r="C30" s="10" t="s">
        <v>24</v>
      </c>
      <c r="D30" s="13">
        <v>45517.46</v>
      </c>
      <c r="E30" s="14">
        <f t="shared" si="23"/>
        <v>0</v>
      </c>
      <c r="F30" s="13">
        <v>45517.46</v>
      </c>
      <c r="G30" s="14">
        <f t="shared" si="24"/>
        <v>339.43000000000029</v>
      </c>
      <c r="H30" s="13">
        <v>45856.89</v>
      </c>
      <c r="I30" s="14">
        <f t="shared" si="25"/>
        <v>121.16999999999825</v>
      </c>
      <c r="J30" s="13">
        <v>45978.06</v>
      </c>
      <c r="K30" s="14">
        <f t="shared" si="26"/>
        <v>0</v>
      </c>
      <c r="L30" s="13">
        <v>45978.06</v>
      </c>
      <c r="M30" s="13">
        <f t="shared" si="27"/>
        <v>0</v>
      </c>
      <c r="N30" s="13">
        <v>45978.06</v>
      </c>
      <c r="O30" s="14">
        <f t="shared" si="28"/>
        <v>0</v>
      </c>
      <c r="P30" s="13">
        <v>45978.06</v>
      </c>
      <c r="Q30" s="26">
        <f t="shared" si="29"/>
        <v>0</v>
      </c>
      <c r="R30" s="13">
        <v>45978.06</v>
      </c>
      <c r="S30" s="26"/>
      <c r="T30" s="13">
        <v>47512.66</v>
      </c>
      <c r="U30" s="26"/>
      <c r="V30" s="13">
        <v>47615.09</v>
      </c>
      <c r="W30" s="27"/>
      <c r="X30" s="13">
        <v>47615.09</v>
      </c>
      <c r="Y30" s="27"/>
      <c r="Z30" s="13">
        <v>47868.27</v>
      </c>
      <c r="AA30" s="12">
        <f t="shared" si="21"/>
        <v>2350.8099999999977</v>
      </c>
      <c r="AB30" s="32">
        <f t="shared" si="22"/>
        <v>2350.8099999999977</v>
      </c>
    </row>
    <row r="31" spans="1:28" s="9" customFormat="1" ht="18.75" x14ac:dyDescent="0.2">
      <c r="A31" s="3">
        <v>6</v>
      </c>
      <c r="B31" s="3" t="s">
        <v>4</v>
      </c>
      <c r="C31" s="4" t="s">
        <v>25</v>
      </c>
      <c r="D31" s="12">
        <f>SUM(D32)</f>
        <v>86.72</v>
      </c>
      <c r="E31" s="14">
        <f t="shared" si="23"/>
        <v>1.0000000000005116E-2</v>
      </c>
      <c r="F31" s="12">
        <f t="shared" ref="F31:Z31" si="49">SUM(F32)</f>
        <v>86.73</v>
      </c>
      <c r="G31" s="14">
        <f t="shared" si="24"/>
        <v>0</v>
      </c>
      <c r="H31" s="12">
        <f t="shared" si="49"/>
        <v>86.72</v>
      </c>
      <c r="I31" s="14">
        <f t="shared" si="25"/>
        <v>0</v>
      </c>
      <c r="J31" s="12">
        <f t="shared" si="49"/>
        <v>86.72</v>
      </c>
      <c r="K31" s="14">
        <f t="shared" si="26"/>
        <v>1.0000000000005116E-2</v>
      </c>
      <c r="L31" s="12">
        <f t="shared" si="49"/>
        <v>86.73</v>
      </c>
      <c r="M31" s="13">
        <f t="shared" si="27"/>
        <v>-1.0000000000005116E-2</v>
      </c>
      <c r="N31" s="12">
        <f t="shared" si="49"/>
        <v>86.72</v>
      </c>
      <c r="O31" s="14">
        <f t="shared" si="28"/>
        <v>1.0000000000005116E-2</v>
      </c>
      <c r="P31" s="12">
        <f t="shared" si="49"/>
        <v>86.73</v>
      </c>
      <c r="Q31" s="26">
        <f t="shared" si="29"/>
        <v>-1.0000000000005116E-2</v>
      </c>
      <c r="R31" s="12">
        <f t="shared" si="49"/>
        <v>86.72</v>
      </c>
      <c r="S31" s="12">
        <f t="shared" si="49"/>
        <v>0</v>
      </c>
      <c r="T31" s="12">
        <f t="shared" si="49"/>
        <v>86.73</v>
      </c>
      <c r="U31" s="12">
        <f t="shared" si="49"/>
        <v>0</v>
      </c>
      <c r="V31" s="12">
        <f t="shared" si="49"/>
        <v>86.73</v>
      </c>
      <c r="W31" s="12">
        <f t="shared" si="49"/>
        <v>0</v>
      </c>
      <c r="X31" s="12">
        <f t="shared" si="49"/>
        <v>86.73</v>
      </c>
      <c r="Y31" s="12">
        <f t="shared" si="49"/>
        <v>0</v>
      </c>
      <c r="Z31" s="12">
        <f t="shared" si="49"/>
        <v>86.72</v>
      </c>
      <c r="AA31" s="12">
        <f t="shared" si="21"/>
        <v>0</v>
      </c>
      <c r="AB31" s="32">
        <f t="shared" si="22"/>
        <v>0</v>
      </c>
    </row>
    <row r="32" spans="1:28" ht="30" x14ac:dyDescent="0.25">
      <c r="A32" s="2">
        <v>6</v>
      </c>
      <c r="B32" s="2">
        <v>5</v>
      </c>
      <c r="C32" s="10" t="s">
        <v>26</v>
      </c>
      <c r="D32" s="13">
        <v>86.72</v>
      </c>
      <c r="E32" s="14">
        <f t="shared" si="23"/>
        <v>1.0000000000005116E-2</v>
      </c>
      <c r="F32" s="13">
        <v>86.73</v>
      </c>
      <c r="G32" s="14">
        <f t="shared" si="24"/>
        <v>0</v>
      </c>
      <c r="H32" s="13">
        <v>86.72</v>
      </c>
      <c r="I32" s="14">
        <f t="shared" si="25"/>
        <v>0</v>
      </c>
      <c r="J32" s="13">
        <v>86.72</v>
      </c>
      <c r="K32" s="14">
        <f t="shared" si="26"/>
        <v>1.0000000000005116E-2</v>
      </c>
      <c r="L32" s="13">
        <v>86.73</v>
      </c>
      <c r="M32" s="13">
        <f t="shared" si="27"/>
        <v>-1.0000000000005116E-2</v>
      </c>
      <c r="N32" s="13">
        <v>86.72</v>
      </c>
      <c r="O32" s="14">
        <f t="shared" si="28"/>
        <v>1.0000000000005116E-2</v>
      </c>
      <c r="P32" s="13">
        <v>86.73</v>
      </c>
      <c r="Q32" s="26">
        <f t="shared" si="29"/>
        <v>-1.0000000000005116E-2</v>
      </c>
      <c r="R32" s="13">
        <v>86.72</v>
      </c>
      <c r="S32" s="26"/>
      <c r="T32" s="13">
        <v>86.73</v>
      </c>
      <c r="U32" s="26"/>
      <c r="V32" s="13">
        <v>86.73</v>
      </c>
      <c r="W32" s="27"/>
      <c r="X32" s="27">
        <v>86.73</v>
      </c>
      <c r="Y32" s="27"/>
      <c r="Z32" s="27">
        <v>86.72</v>
      </c>
      <c r="AA32" s="12">
        <f t="shared" si="21"/>
        <v>0</v>
      </c>
      <c r="AB32" s="32">
        <f t="shared" si="22"/>
        <v>0</v>
      </c>
    </row>
    <row r="33" spans="1:28" s="9" customFormat="1" ht="18.75" x14ac:dyDescent="0.2">
      <c r="A33" s="3">
        <v>7</v>
      </c>
      <c r="B33" s="3" t="s">
        <v>4</v>
      </c>
      <c r="C33" s="4" t="s">
        <v>27</v>
      </c>
      <c r="D33" s="12">
        <f t="shared" ref="D33" si="50">SUM(D34:D38)</f>
        <v>1131709.5599999998</v>
      </c>
      <c r="E33" s="14">
        <f t="shared" si="23"/>
        <v>954.85000000009313</v>
      </c>
      <c r="F33" s="12">
        <f t="shared" ref="F33" si="51">SUM(F34:F38)</f>
        <v>1132664.4099999999</v>
      </c>
      <c r="G33" s="14">
        <f t="shared" si="24"/>
        <v>61594.630000000121</v>
      </c>
      <c r="H33" s="12">
        <f t="shared" ref="H33" si="52">SUM(H34:H38)</f>
        <v>1193304.19</v>
      </c>
      <c r="I33" s="14">
        <f t="shared" si="25"/>
        <v>27954.669999999925</v>
      </c>
      <c r="J33" s="12">
        <f t="shared" ref="J33" si="53">SUM(J34:J38)</f>
        <v>1221258.8599999999</v>
      </c>
      <c r="K33" s="14">
        <f t="shared" si="26"/>
        <v>149727.80999999982</v>
      </c>
      <c r="L33" s="12">
        <f t="shared" ref="L33" si="54">SUM(L34:L38)</f>
        <v>1370986.6699999997</v>
      </c>
      <c r="M33" s="13">
        <f t="shared" si="27"/>
        <v>498357.70000000065</v>
      </c>
      <c r="N33" s="12">
        <f t="shared" ref="N33" si="55">SUM(N34:N38)</f>
        <v>1869344.3700000003</v>
      </c>
      <c r="O33" s="14">
        <f t="shared" si="28"/>
        <v>75616.949999999953</v>
      </c>
      <c r="P33" s="12">
        <f t="shared" ref="P33" si="56">SUM(P34:P38)</f>
        <v>1944961.3200000003</v>
      </c>
      <c r="Q33" s="26">
        <f t="shared" si="29"/>
        <v>18969.319999999832</v>
      </c>
      <c r="R33" s="12">
        <f t="shared" ref="R33" si="57">SUM(R34:R38)</f>
        <v>1963930.6400000001</v>
      </c>
      <c r="S33" s="12">
        <f t="shared" ref="S33" si="58">SUM(S34:S38)</f>
        <v>-78348.829999999987</v>
      </c>
      <c r="T33" s="12">
        <f t="shared" ref="T33" si="59">SUM(T34:T38)</f>
        <v>1885581.81</v>
      </c>
      <c r="U33" s="12">
        <f t="shared" ref="U33" si="60">SUM(U34:U38)</f>
        <v>830.68999999988591</v>
      </c>
      <c r="V33" s="12">
        <f t="shared" ref="V33" si="61">SUM(V34:V38)</f>
        <v>1886412.5</v>
      </c>
      <c r="W33" s="12">
        <f t="shared" ref="W33" si="62">SUM(W34:W38)</f>
        <v>-25196.410000000033</v>
      </c>
      <c r="X33" s="12">
        <f t="shared" ref="X33" si="63">SUM(X34:X38)</f>
        <v>1861216.0899999999</v>
      </c>
      <c r="Y33" s="12">
        <f t="shared" ref="Y33" si="64">SUM(Y34:Y38)</f>
        <v>29884.78999999999</v>
      </c>
      <c r="Z33" s="12">
        <f>SUM(Z34:Z38)-0.01</f>
        <v>1891100.8699999999</v>
      </c>
      <c r="AA33" s="12">
        <f t="shared" si="21"/>
        <v>759391.31</v>
      </c>
      <c r="AB33" s="32">
        <f t="shared" si="22"/>
        <v>759391.31</v>
      </c>
    </row>
    <row r="34" spans="1:28" ht="18.75" x14ac:dyDescent="0.25">
      <c r="A34" s="2">
        <v>7</v>
      </c>
      <c r="B34" s="2">
        <v>1</v>
      </c>
      <c r="C34" s="10" t="s">
        <v>28</v>
      </c>
      <c r="D34" s="13">
        <v>287426.57</v>
      </c>
      <c r="E34" s="14">
        <f t="shared" si="23"/>
        <v>954.8399999999674</v>
      </c>
      <c r="F34" s="13">
        <v>288381.40999999997</v>
      </c>
      <c r="G34" s="14">
        <f t="shared" si="24"/>
        <v>11246.950000000012</v>
      </c>
      <c r="H34" s="13">
        <v>298673.52</v>
      </c>
      <c r="I34" s="14">
        <f t="shared" si="25"/>
        <v>0</v>
      </c>
      <c r="J34" s="13">
        <v>298673.52</v>
      </c>
      <c r="K34" s="14">
        <f t="shared" si="26"/>
        <v>18302.159999999974</v>
      </c>
      <c r="L34" s="13">
        <v>316975.68</v>
      </c>
      <c r="M34" s="13">
        <f t="shared" si="27"/>
        <v>-1048.390000000014</v>
      </c>
      <c r="N34" s="13">
        <v>315927.28999999998</v>
      </c>
      <c r="O34" s="14">
        <f t="shared" si="28"/>
        <v>-737.32000000000698</v>
      </c>
      <c r="P34" s="13">
        <v>315189.96999999997</v>
      </c>
      <c r="Q34" s="26">
        <f t="shared" si="29"/>
        <v>600</v>
      </c>
      <c r="R34" s="13">
        <v>315789.96999999997</v>
      </c>
      <c r="S34" s="26">
        <f>T34-R34</f>
        <v>10012.540000000037</v>
      </c>
      <c r="T34" s="13">
        <v>325802.51</v>
      </c>
      <c r="U34" s="26">
        <f>V34-T34</f>
        <v>645.29999999998836</v>
      </c>
      <c r="V34" s="13">
        <v>326447.81</v>
      </c>
      <c r="W34" s="27">
        <f>X34-V34</f>
        <v>60.10999999998603</v>
      </c>
      <c r="X34" s="13">
        <v>326507.92</v>
      </c>
      <c r="Y34" s="27">
        <f>Z34-X34</f>
        <v>126.36000000004424</v>
      </c>
      <c r="Z34" s="13">
        <v>326634.28000000003</v>
      </c>
      <c r="AA34" s="12">
        <f t="shared" si="21"/>
        <v>39207.710000000021</v>
      </c>
      <c r="AB34" s="32">
        <f t="shared" si="22"/>
        <v>39207.710000000021</v>
      </c>
    </row>
    <row r="35" spans="1:28" ht="18.75" x14ac:dyDescent="0.25">
      <c r="A35" s="2">
        <v>7</v>
      </c>
      <c r="B35" s="2">
        <v>2</v>
      </c>
      <c r="C35" s="10" t="s">
        <v>29</v>
      </c>
      <c r="D35" s="13">
        <v>562507.1</v>
      </c>
      <c r="E35" s="14">
        <f t="shared" si="23"/>
        <v>1.0000000009313226E-2</v>
      </c>
      <c r="F35" s="13">
        <v>562507.11</v>
      </c>
      <c r="G35" s="14">
        <f t="shared" si="24"/>
        <v>48461.839999999967</v>
      </c>
      <c r="H35" s="13">
        <v>610968.93999999994</v>
      </c>
      <c r="I35" s="14">
        <f t="shared" si="25"/>
        <v>27954.670000000042</v>
      </c>
      <c r="J35" s="13">
        <v>638923.61</v>
      </c>
      <c r="K35" s="14">
        <f t="shared" si="26"/>
        <v>115014.33999999997</v>
      </c>
      <c r="L35" s="13">
        <v>753937.95</v>
      </c>
      <c r="M35" s="13">
        <f t="shared" si="27"/>
        <v>366344.35000000009</v>
      </c>
      <c r="N35" s="13">
        <v>1120282.3</v>
      </c>
      <c r="O35" s="14">
        <f t="shared" si="28"/>
        <v>75540.219999999972</v>
      </c>
      <c r="P35" s="13">
        <v>1195822.52</v>
      </c>
      <c r="Q35" s="26">
        <f t="shared" si="29"/>
        <v>18369.320000000065</v>
      </c>
      <c r="R35" s="13">
        <v>1214191.8400000001</v>
      </c>
      <c r="S35" s="26">
        <f t="shared" ref="S35:S53" si="65">T35-R35</f>
        <v>-28842.510000000009</v>
      </c>
      <c r="T35" s="13">
        <v>1185349.33</v>
      </c>
      <c r="U35" s="26">
        <f t="shared" ref="U35:U53" si="66">V35-T35</f>
        <v>185.38999999989755</v>
      </c>
      <c r="V35" s="13">
        <v>1185534.72</v>
      </c>
      <c r="W35" s="27">
        <f t="shared" ref="W35:W53" si="67">X35-V35</f>
        <v>-24488.520000000019</v>
      </c>
      <c r="X35" s="13">
        <v>1161046.2</v>
      </c>
      <c r="Y35" s="27">
        <f t="shared" ref="Y35:Y53" si="68">Z35-X35</f>
        <v>32194.949999999953</v>
      </c>
      <c r="Z35" s="13">
        <v>1193241.1499999999</v>
      </c>
      <c r="AA35" s="12">
        <f t="shared" si="21"/>
        <v>630734.04999999993</v>
      </c>
      <c r="AB35" s="32">
        <f t="shared" si="22"/>
        <v>630734.04999999993</v>
      </c>
    </row>
    <row r="36" spans="1:28" ht="18.75" x14ac:dyDescent="0.25">
      <c r="A36" s="2">
        <v>7</v>
      </c>
      <c r="B36" s="2">
        <v>3</v>
      </c>
      <c r="C36" s="10" t="s">
        <v>30</v>
      </c>
      <c r="D36" s="13">
        <v>243805.21</v>
      </c>
      <c r="E36" s="14">
        <f t="shared" si="23"/>
        <v>0</v>
      </c>
      <c r="F36" s="13">
        <v>243805.21</v>
      </c>
      <c r="G36" s="14">
        <f t="shared" si="24"/>
        <v>1885.8399999999965</v>
      </c>
      <c r="H36" s="13">
        <v>245691.05</v>
      </c>
      <c r="I36" s="14">
        <f t="shared" si="25"/>
        <v>0</v>
      </c>
      <c r="J36" s="13">
        <v>245691.05</v>
      </c>
      <c r="K36" s="14">
        <f t="shared" si="26"/>
        <v>16411.309999999998</v>
      </c>
      <c r="L36" s="13">
        <v>262102.36</v>
      </c>
      <c r="M36" s="13">
        <f t="shared" si="27"/>
        <v>133007.54000000004</v>
      </c>
      <c r="N36" s="13">
        <v>395109.9</v>
      </c>
      <c r="O36" s="14">
        <f t="shared" si="28"/>
        <v>0</v>
      </c>
      <c r="P36" s="13">
        <v>395109.9</v>
      </c>
      <c r="Q36" s="26">
        <f t="shared" si="29"/>
        <v>0</v>
      </c>
      <c r="R36" s="13">
        <v>395109.9</v>
      </c>
      <c r="S36" s="26">
        <f t="shared" si="65"/>
        <v>-61419.080000000016</v>
      </c>
      <c r="T36" s="13">
        <v>333690.82</v>
      </c>
      <c r="U36" s="26">
        <f t="shared" si="66"/>
        <v>0</v>
      </c>
      <c r="V36" s="13">
        <v>333690.82</v>
      </c>
      <c r="W36" s="27">
        <f t="shared" si="67"/>
        <v>-768</v>
      </c>
      <c r="X36" s="13">
        <v>332922.82</v>
      </c>
      <c r="Y36" s="27">
        <f t="shared" si="68"/>
        <v>-1800.4500000000116</v>
      </c>
      <c r="Z36" s="13">
        <v>331122.37</v>
      </c>
      <c r="AA36" s="12">
        <f t="shared" si="21"/>
        <v>87317.16</v>
      </c>
      <c r="AB36" s="32">
        <f t="shared" si="22"/>
        <v>87317.16</v>
      </c>
    </row>
    <row r="37" spans="1:28" ht="18.75" x14ac:dyDescent="0.25">
      <c r="A37" s="2">
        <v>7</v>
      </c>
      <c r="B37" s="2">
        <v>7</v>
      </c>
      <c r="C37" s="10" t="s">
        <v>31</v>
      </c>
      <c r="D37" s="13">
        <v>8521.51</v>
      </c>
      <c r="E37" s="14">
        <f t="shared" si="23"/>
        <v>0</v>
      </c>
      <c r="F37" s="13">
        <v>8521.51</v>
      </c>
      <c r="G37" s="14">
        <f t="shared" si="24"/>
        <v>0</v>
      </c>
      <c r="H37" s="13">
        <v>8521.51</v>
      </c>
      <c r="I37" s="14">
        <f t="shared" si="25"/>
        <v>0</v>
      </c>
      <c r="J37" s="13">
        <v>8521.51</v>
      </c>
      <c r="K37" s="14">
        <f t="shared" si="26"/>
        <v>0</v>
      </c>
      <c r="L37" s="13">
        <v>8521.51</v>
      </c>
      <c r="M37" s="13">
        <f t="shared" si="27"/>
        <v>12.799999999999272</v>
      </c>
      <c r="N37" s="13">
        <v>8534.31</v>
      </c>
      <c r="O37" s="14">
        <f t="shared" si="28"/>
        <v>814.05000000000109</v>
      </c>
      <c r="P37" s="13">
        <v>9348.36</v>
      </c>
      <c r="Q37" s="26">
        <f t="shared" si="29"/>
        <v>0</v>
      </c>
      <c r="R37" s="13">
        <v>9348.36</v>
      </c>
      <c r="S37" s="26">
        <f t="shared" si="65"/>
        <v>166.86999999999898</v>
      </c>
      <c r="T37" s="13">
        <v>9515.23</v>
      </c>
      <c r="U37" s="26">
        <f t="shared" si="66"/>
        <v>0</v>
      </c>
      <c r="V37" s="13">
        <v>9515.23</v>
      </c>
      <c r="W37" s="27">
        <f t="shared" si="67"/>
        <v>0</v>
      </c>
      <c r="X37" s="13">
        <v>9515.23</v>
      </c>
      <c r="Y37" s="27">
        <f t="shared" si="68"/>
        <v>-1042.9599999999991</v>
      </c>
      <c r="Z37" s="13">
        <v>8472.27</v>
      </c>
      <c r="AA37" s="12">
        <f t="shared" si="21"/>
        <v>-49.239999999999782</v>
      </c>
      <c r="AB37" s="32">
        <f t="shared" si="22"/>
        <v>-49.239999999999782</v>
      </c>
    </row>
    <row r="38" spans="1:28" ht="18.75" x14ac:dyDescent="0.25">
      <c r="A38" s="2">
        <v>7</v>
      </c>
      <c r="B38" s="2">
        <v>9</v>
      </c>
      <c r="C38" s="10" t="s">
        <v>32</v>
      </c>
      <c r="D38" s="13">
        <v>29449.17</v>
      </c>
      <c r="E38" s="14">
        <f t="shared" si="23"/>
        <v>0</v>
      </c>
      <c r="F38" s="13">
        <v>29449.17</v>
      </c>
      <c r="G38" s="14">
        <f t="shared" si="24"/>
        <v>0</v>
      </c>
      <c r="H38" s="13">
        <v>29449.17</v>
      </c>
      <c r="I38" s="14">
        <f t="shared" si="25"/>
        <v>0</v>
      </c>
      <c r="J38" s="13">
        <v>29449.17</v>
      </c>
      <c r="K38" s="14">
        <f t="shared" si="26"/>
        <v>0</v>
      </c>
      <c r="L38" s="13">
        <v>29449.17</v>
      </c>
      <c r="M38" s="13">
        <f t="shared" si="27"/>
        <v>41.400000000001455</v>
      </c>
      <c r="N38" s="13">
        <v>29490.57</v>
      </c>
      <c r="O38" s="14">
        <f t="shared" si="28"/>
        <v>0</v>
      </c>
      <c r="P38" s="13">
        <v>29490.57</v>
      </c>
      <c r="Q38" s="26">
        <f t="shared" si="29"/>
        <v>0</v>
      </c>
      <c r="R38" s="13">
        <v>29490.57</v>
      </c>
      <c r="S38" s="26">
        <f t="shared" si="65"/>
        <v>1733.3499999999985</v>
      </c>
      <c r="T38" s="13">
        <v>31223.919999999998</v>
      </c>
      <c r="U38" s="26">
        <f t="shared" si="66"/>
        <v>0</v>
      </c>
      <c r="V38" s="13">
        <v>31223.919999999998</v>
      </c>
      <c r="W38" s="27">
        <f t="shared" si="67"/>
        <v>0</v>
      </c>
      <c r="X38" s="13">
        <v>31223.919999999998</v>
      </c>
      <c r="Y38" s="27">
        <f t="shared" si="68"/>
        <v>406.89000000000306</v>
      </c>
      <c r="Z38" s="13">
        <v>31630.81</v>
      </c>
      <c r="AA38" s="12">
        <f t="shared" si="21"/>
        <v>2181.6400000000031</v>
      </c>
      <c r="AB38" s="32">
        <f t="shared" si="22"/>
        <v>2181.6400000000031</v>
      </c>
    </row>
    <row r="39" spans="1:28" s="9" customFormat="1" ht="18.75" x14ac:dyDescent="0.2">
      <c r="A39" s="3">
        <v>8</v>
      </c>
      <c r="B39" s="3" t="s">
        <v>4</v>
      </c>
      <c r="C39" s="4" t="s">
        <v>33</v>
      </c>
      <c r="D39" s="12">
        <f>SUM(D40:D41)</f>
        <v>55310.82</v>
      </c>
      <c r="E39" s="14">
        <f t="shared" si="23"/>
        <v>-9.9999999947613105E-3</v>
      </c>
      <c r="F39" s="12">
        <f t="shared" ref="F39:Z39" si="69">SUM(F40:F41)</f>
        <v>55310.810000000005</v>
      </c>
      <c r="G39" s="14">
        <f t="shared" si="24"/>
        <v>244.79000000000087</v>
      </c>
      <c r="H39" s="12">
        <f t="shared" si="69"/>
        <v>55555.61</v>
      </c>
      <c r="I39" s="14">
        <f t="shared" si="25"/>
        <v>0</v>
      </c>
      <c r="J39" s="12">
        <f t="shared" si="69"/>
        <v>55555.61</v>
      </c>
      <c r="K39" s="14">
        <f t="shared" si="26"/>
        <v>24235.199999999997</v>
      </c>
      <c r="L39" s="12">
        <f t="shared" si="69"/>
        <v>79790.81</v>
      </c>
      <c r="M39" s="13">
        <f t="shared" si="27"/>
        <v>325477.06</v>
      </c>
      <c r="N39" s="12">
        <f t="shared" si="69"/>
        <v>405267.87</v>
      </c>
      <c r="O39" s="14">
        <f t="shared" si="28"/>
        <v>407.05999999999767</v>
      </c>
      <c r="P39" s="12">
        <f t="shared" si="69"/>
        <v>405674.93</v>
      </c>
      <c r="Q39" s="26">
        <f t="shared" si="29"/>
        <v>0</v>
      </c>
      <c r="R39" s="12">
        <f t="shared" si="69"/>
        <v>405674.93</v>
      </c>
      <c r="S39" s="26">
        <f t="shared" si="65"/>
        <v>6138.7299999999814</v>
      </c>
      <c r="T39" s="12">
        <f t="shared" si="69"/>
        <v>411813.66</v>
      </c>
      <c r="U39" s="26">
        <f t="shared" si="66"/>
        <v>0</v>
      </c>
      <c r="V39" s="12">
        <f t="shared" si="69"/>
        <v>411813.66</v>
      </c>
      <c r="W39" s="27">
        <f t="shared" si="67"/>
        <v>0</v>
      </c>
      <c r="X39" s="12">
        <f t="shared" si="69"/>
        <v>411813.66</v>
      </c>
      <c r="Y39" s="27">
        <f t="shared" si="68"/>
        <v>107</v>
      </c>
      <c r="Z39" s="12">
        <f t="shared" si="69"/>
        <v>411920.66</v>
      </c>
      <c r="AA39" s="12">
        <f t="shared" si="21"/>
        <v>356609.83999999997</v>
      </c>
      <c r="AB39" s="32">
        <f t="shared" si="22"/>
        <v>356609.83999999997</v>
      </c>
    </row>
    <row r="40" spans="1:28" ht="18.75" x14ac:dyDescent="0.25">
      <c r="A40" s="2">
        <v>8</v>
      </c>
      <c r="B40" s="2">
        <v>1</v>
      </c>
      <c r="C40" s="10" t="s">
        <v>34</v>
      </c>
      <c r="D40" s="13">
        <v>50537.38</v>
      </c>
      <c r="E40" s="14">
        <f t="shared" si="23"/>
        <v>-9.9999999947613105E-3</v>
      </c>
      <c r="F40" s="13">
        <v>50537.37</v>
      </c>
      <c r="G40" s="14">
        <f t="shared" si="24"/>
        <v>244.79000000000087</v>
      </c>
      <c r="H40" s="13">
        <v>50782.17</v>
      </c>
      <c r="I40" s="14">
        <f t="shared" si="25"/>
        <v>0</v>
      </c>
      <c r="J40" s="13">
        <v>50782.17</v>
      </c>
      <c r="K40" s="14">
        <f t="shared" si="26"/>
        <v>24235.199999999997</v>
      </c>
      <c r="L40" s="13">
        <v>75017.37</v>
      </c>
      <c r="M40" s="13">
        <f t="shared" si="27"/>
        <v>325477.06</v>
      </c>
      <c r="N40" s="13">
        <v>400494.43</v>
      </c>
      <c r="O40" s="14">
        <f t="shared" si="28"/>
        <v>407.05999999999767</v>
      </c>
      <c r="P40" s="13">
        <v>400901.49</v>
      </c>
      <c r="Q40" s="26">
        <f t="shared" si="29"/>
        <v>0</v>
      </c>
      <c r="R40" s="13">
        <v>400901.49</v>
      </c>
      <c r="S40" s="26">
        <f t="shared" si="65"/>
        <v>5857.3699999999953</v>
      </c>
      <c r="T40" s="13">
        <v>406758.86</v>
      </c>
      <c r="U40" s="26">
        <f t="shared" si="66"/>
        <v>0</v>
      </c>
      <c r="V40" s="13">
        <v>406758.86</v>
      </c>
      <c r="W40" s="27">
        <f t="shared" si="67"/>
        <v>0</v>
      </c>
      <c r="X40" s="13">
        <v>406758.86</v>
      </c>
      <c r="Y40" s="27">
        <f t="shared" si="68"/>
        <v>106.98999999999069</v>
      </c>
      <c r="Z40" s="13">
        <v>406865.85</v>
      </c>
      <c r="AA40" s="12">
        <f t="shared" si="21"/>
        <v>356328.47</v>
      </c>
      <c r="AB40" s="32">
        <f t="shared" si="22"/>
        <v>356328.47</v>
      </c>
    </row>
    <row r="41" spans="1:28" ht="30" x14ac:dyDescent="0.25">
      <c r="A41" s="2">
        <v>8</v>
      </c>
      <c r="B41" s="2">
        <v>4</v>
      </c>
      <c r="C41" s="10" t="s">
        <v>35</v>
      </c>
      <c r="D41" s="13">
        <v>4773.4399999999996</v>
      </c>
      <c r="E41" s="14">
        <f t="shared" si="23"/>
        <v>0</v>
      </c>
      <c r="F41" s="13">
        <v>4773.4399999999996</v>
      </c>
      <c r="G41" s="14">
        <f t="shared" si="24"/>
        <v>0</v>
      </c>
      <c r="H41" s="13">
        <v>4773.4399999999996</v>
      </c>
      <c r="I41" s="14">
        <f t="shared" si="25"/>
        <v>0</v>
      </c>
      <c r="J41" s="13">
        <v>4773.4399999999996</v>
      </c>
      <c r="K41" s="14">
        <f t="shared" si="26"/>
        <v>0</v>
      </c>
      <c r="L41" s="13">
        <v>4773.4399999999996</v>
      </c>
      <c r="M41" s="13">
        <f t="shared" si="27"/>
        <v>0</v>
      </c>
      <c r="N41" s="13">
        <v>4773.4399999999996</v>
      </c>
      <c r="O41" s="14">
        <f t="shared" si="28"/>
        <v>0</v>
      </c>
      <c r="P41" s="13">
        <v>4773.4399999999996</v>
      </c>
      <c r="Q41" s="26">
        <f t="shared" si="29"/>
        <v>0</v>
      </c>
      <c r="R41" s="13">
        <v>4773.4399999999996</v>
      </c>
      <c r="S41" s="26">
        <f t="shared" si="65"/>
        <v>281.36000000000058</v>
      </c>
      <c r="T41" s="13">
        <v>5054.8</v>
      </c>
      <c r="U41" s="26">
        <f t="shared" si="66"/>
        <v>0</v>
      </c>
      <c r="V41" s="13">
        <v>5054.8</v>
      </c>
      <c r="W41" s="27">
        <f t="shared" si="67"/>
        <v>0</v>
      </c>
      <c r="X41" s="13">
        <v>5054.8</v>
      </c>
      <c r="Y41" s="27">
        <f t="shared" si="68"/>
        <v>1.0000000000218279E-2</v>
      </c>
      <c r="Z41" s="13">
        <v>5054.8100000000004</v>
      </c>
      <c r="AA41" s="12">
        <f t="shared" si="21"/>
        <v>281.3700000000008</v>
      </c>
      <c r="AB41" s="32">
        <f t="shared" si="22"/>
        <v>281.3700000000008</v>
      </c>
    </row>
    <row r="42" spans="1:28" s="9" customFormat="1" ht="18.75" x14ac:dyDescent="0.2">
      <c r="A42" s="3">
        <v>10</v>
      </c>
      <c r="B42" s="3" t="s">
        <v>4</v>
      </c>
      <c r="C42" s="4" t="s">
        <v>36</v>
      </c>
      <c r="D42" s="12">
        <f>SUM(D43:D45)</f>
        <v>1090168.3199999998</v>
      </c>
      <c r="E42" s="14">
        <f t="shared" si="23"/>
        <v>1.0000000009313226E-2</v>
      </c>
      <c r="F42" s="12">
        <f t="shared" ref="F42:Z42" si="70">SUM(F43:F45)</f>
        <v>1090168.3299999998</v>
      </c>
      <c r="G42" s="14">
        <f t="shared" si="24"/>
        <v>1445.1100000001024</v>
      </c>
      <c r="H42" s="12">
        <f t="shared" si="70"/>
        <v>1091613.43</v>
      </c>
      <c r="I42" s="14">
        <f t="shared" si="25"/>
        <v>0</v>
      </c>
      <c r="J42" s="12">
        <f t="shared" si="70"/>
        <v>1091613.43</v>
      </c>
      <c r="K42" s="14">
        <f t="shared" si="26"/>
        <v>1868.9299999999348</v>
      </c>
      <c r="L42" s="12">
        <f t="shared" si="70"/>
        <v>1093482.3599999999</v>
      </c>
      <c r="M42" s="13">
        <f t="shared" si="27"/>
        <v>0</v>
      </c>
      <c r="N42" s="12">
        <f t="shared" si="70"/>
        <v>1093482.3600000001</v>
      </c>
      <c r="O42" s="14">
        <f t="shared" si="28"/>
        <v>3.8899999998975545</v>
      </c>
      <c r="P42" s="12">
        <f t="shared" si="70"/>
        <v>1093486.25</v>
      </c>
      <c r="Q42" s="26">
        <f t="shared" si="29"/>
        <v>65.830000000074506</v>
      </c>
      <c r="R42" s="12">
        <f t="shared" si="70"/>
        <v>1093552.08</v>
      </c>
      <c r="S42" s="26">
        <f t="shared" si="65"/>
        <v>22028.969999999972</v>
      </c>
      <c r="T42" s="12">
        <f t="shared" si="70"/>
        <v>1115581.05</v>
      </c>
      <c r="U42" s="26">
        <f t="shared" si="66"/>
        <v>7878.3899999998976</v>
      </c>
      <c r="V42" s="12">
        <f t="shared" si="70"/>
        <v>1123459.44</v>
      </c>
      <c r="W42" s="27">
        <f t="shared" si="67"/>
        <v>28746.690000000177</v>
      </c>
      <c r="X42" s="12">
        <f t="shared" si="70"/>
        <v>1152206.1300000001</v>
      </c>
      <c r="Y42" s="27">
        <f t="shared" si="68"/>
        <v>31054.809999999823</v>
      </c>
      <c r="Z42" s="12">
        <f t="shared" si="70"/>
        <v>1183260.94</v>
      </c>
      <c r="AA42" s="12">
        <f t="shared" si="21"/>
        <v>93092.620000000112</v>
      </c>
      <c r="AB42" s="32">
        <f t="shared" si="22"/>
        <v>93092.620000000112</v>
      </c>
    </row>
    <row r="43" spans="1:28" ht="18.75" x14ac:dyDescent="0.25">
      <c r="A43" s="2">
        <v>10</v>
      </c>
      <c r="B43" s="2">
        <v>3</v>
      </c>
      <c r="C43" s="10" t="s">
        <v>37</v>
      </c>
      <c r="D43" s="13">
        <v>432648.67</v>
      </c>
      <c r="E43" s="14">
        <f t="shared" si="23"/>
        <v>0</v>
      </c>
      <c r="F43" s="13">
        <v>432648.67</v>
      </c>
      <c r="G43" s="14">
        <f t="shared" si="24"/>
        <v>1337.8400000000256</v>
      </c>
      <c r="H43" s="13">
        <v>433986.51</v>
      </c>
      <c r="I43" s="14">
        <f t="shared" si="25"/>
        <v>-133.5800000000163</v>
      </c>
      <c r="J43" s="13">
        <v>433852.93</v>
      </c>
      <c r="K43" s="14">
        <f t="shared" si="26"/>
        <v>-116.28999999997905</v>
      </c>
      <c r="L43" s="13">
        <v>433736.64</v>
      </c>
      <c r="M43" s="13">
        <f t="shared" si="27"/>
        <v>-103.55999999999767</v>
      </c>
      <c r="N43" s="13">
        <v>433633.08</v>
      </c>
      <c r="O43" s="14">
        <f t="shared" si="28"/>
        <v>-297.17000000004191</v>
      </c>
      <c r="P43" s="13">
        <v>433335.91</v>
      </c>
      <c r="Q43" s="26">
        <f t="shared" si="29"/>
        <v>-35</v>
      </c>
      <c r="R43" s="13">
        <v>433300.91</v>
      </c>
      <c r="S43" s="26">
        <f t="shared" si="65"/>
        <v>10504.630000000005</v>
      </c>
      <c r="T43" s="13">
        <v>443805.54</v>
      </c>
      <c r="U43" s="26">
        <f t="shared" si="66"/>
        <v>-312.09999999997672</v>
      </c>
      <c r="V43" s="13">
        <v>443493.44</v>
      </c>
      <c r="W43" s="27">
        <f t="shared" si="67"/>
        <v>5850.0800000000163</v>
      </c>
      <c r="X43" s="13">
        <v>449343.52</v>
      </c>
      <c r="Y43" s="27">
        <f t="shared" si="68"/>
        <v>20920.229999999981</v>
      </c>
      <c r="Z43" s="13">
        <v>470263.75</v>
      </c>
      <c r="AA43" s="12">
        <f t="shared" si="21"/>
        <v>37615.080000000016</v>
      </c>
      <c r="AB43" s="32">
        <f t="shared" si="22"/>
        <v>37615.080000000016</v>
      </c>
    </row>
    <row r="44" spans="1:28" ht="18.75" x14ac:dyDescent="0.25">
      <c r="A44" s="2">
        <v>10</v>
      </c>
      <c r="B44" s="2">
        <v>4</v>
      </c>
      <c r="C44" s="10" t="s">
        <v>38</v>
      </c>
      <c r="D44" s="13">
        <v>629549.96</v>
      </c>
      <c r="E44" s="14">
        <f t="shared" si="23"/>
        <v>0</v>
      </c>
      <c r="F44" s="13">
        <v>629549.96</v>
      </c>
      <c r="G44" s="14">
        <f t="shared" si="24"/>
        <v>-88.880000000004657</v>
      </c>
      <c r="H44" s="13">
        <v>629461.07999999996</v>
      </c>
      <c r="I44" s="14">
        <f t="shared" si="25"/>
        <v>-83.760000000009313</v>
      </c>
      <c r="J44" s="13">
        <v>629377.31999999995</v>
      </c>
      <c r="K44" s="14">
        <f t="shared" si="26"/>
        <v>1750.9400000000605</v>
      </c>
      <c r="L44" s="13">
        <v>631128.26</v>
      </c>
      <c r="M44" s="13">
        <f t="shared" si="27"/>
        <v>-82.770000000018626</v>
      </c>
      <c r="N44" s="13">
        <v>631045.49</v>
      </c>
      <c r="O44" s="14">
        <f t="shared" si="28"/>
        <v>-182.88000000000466</v>
      </c>
      <c r="P44" s="13">
        <v>630862.61</v>
      </c>
      <c r="Q44" s="26">
        <f t="shared" si="29"/>
        <v>-82.770000000018626</v>
      </c>
      <c r="R44" s="13">
        <v>630779.84</v>
      </c>
      <c r="S44" s="26">
        <f t="shared" si="65"/>
        <v>9095.609999999986</v>
      </c>
      <c r="T44" s="13">
        <v>639875.44999999995</v>
      </c>
      <c r="U44" s="26">
        <f t="shared" si="66"/>
        <v>7831.6000000000931</v>
      </c>
      <c r="V44" s="13">
        <v>647707.05000000005</v>
      </c>
      <c r="W44" s="27">
        <f t="shared" si="67"/>
        <v>22692.589999999967</v>
      </c>
      <c r="X44" s="13">
        <v>670399.64</v>
      </c>
      <c r="Y44" s="27">
        <f t="shared" si="68"/>
        <v>10134.579999999958</v>
      </c>
      <c r="Z44" s="13">
        <v>680534.22</v>
      </c>
      <c r="AA44" s="12">
        <f t="shared" si="21"/>
        <v>50984.260000000009</v>
      </c>
      <c r="AB44" s="32">
        <f t="shared" si="22"/>
        <v>50984.260000000009</v>
      </c>
    </row>
    <row r="45" spans="1:28" ht="18.75" x14ac:dyDescent="0.25">
      <c r="A45" s="2">
        <v>10</v>
      </c>
      <c r="B45" s="2">
        <v>6</v>
      </c>
      <c r="C45" s="10" t="s">
        <v>39</v>
      </c>
      <c r="D45" s="13">
        <v>27969.69</v>
      </c>
      <c r="E45" s="14">
        <f t="shared" si="23"/>
        <v>1.0000000002037268E-2</v>
      </c>
      <c r="F45" s="13">
        <v>27969.7</v>
      </c>
      <c r="G45" s="14">
        <f t="shared" si="24"/>
        <v>196.15000000000146</v>
      </c>
      <c r="H45" s="13">
        <v>28165.84</v>
      </c>
      <c r="I45" s="14">
        <f t="shared" si="25"/>
        <v>217.34000000000015</v>
      </c>
      <c r="J45" s="13">
        <v>28383.18</v>
      </c>
      <c r="K45" s="14">
        <f t="shared" si="26"/>
        <v>234.27999999999884</v>
      </c>
      <c r="L45" s="13">
        <v>28617.46</v>
      </c>
      <c r="M45" s="13">
        <f t="shared" si="27"/>
        <v>186.33000000000175</v>
      </c>
      <c r="N45" s="13">
        <v>28803.79</v>
      </c>
      <c r="O45" s="14">
        <f t="shared" si="28"/>
        <v>483.93999999999869</v>
      </c>
      <c r="P45" s="13">
        <v>29287.73</v>
      </c>
      <c r="Q45" s="26">
        <f t="shared" si="29"/>
        <v>183.60000000000218</v>
      </c>
      <c r="R45" s="13">
        <v>29471.33</v>
      </c>
      <c r="S45" s="26">
        <f t="shared" si="65"/>
        <v>2428.7299999999996</v>
      </c>
      <c r="T45" s="13">
        <v>31900.06</v>
      </c>
      <c r="U45" s="26">
        <f t="shared" si="66"/>
        <v>358.88999999999942</v>
      </c>
      <c r="V45" s="13">
        <v>32258.95</v>
      </c>
      <c r="W45" s="27">
        <f t="shared" si="67"/>
        <v>204.02000000000044</v>
      </c>
      <c r="X45" s="13">
        <v>32462.97</v>
      </c>
      <c r="Y45" s="27">
        <f t="shared" si="68"/>
        <v>0</v>
      </c>
      <c r="Z45" s="13">
        <v>32462.97</v>
      </c>
      <c r="AA45" s="12">
        <f t="shared" si="21"/>
        <v>4493.2800000000025</v>
      </c>
      <c r="AB45" s="32">
        <f t="shared" si="22"/>
        <v>4493.2800000000025</v>
      </c>
    </row>
    <row r="46" spans="1:28" s="9" customFormat="1" ht="18.75" x14ac:dyDescent="0.2">
      <c r="A46" s="3">
        <v>11</v>
      </c>
      <c r="B46" s="3" t="s">
        <v>4</v>
      </c>
      <c r="C46" s="4" t="s">
        <v>40</v>
      </c>
      <c r="D46" s="12">
        <f t="shared" ref="D46" si="71">SUM(D47:D48)</f>
        <v>348257.91000000003</v>
      </c>
      <c r="E46" s="14">
        <f t="shared" si="23"/>
        <v>0</v>
      </c>
      <c r="F46" s="12">
        <f t="shared" ref="F46" si="72">SUM(F47:F48)</f>
        <v>348257.91000000003</v>
      </c>
      <c r="G46" s="14">
        <f t="shared" si="24"/>
        <v>358.27999999996973</v>
      </c>
      <c r="H46" s="12">
        <f t="shared" ref="H46" si="73">SUM(H47:H48)</f>
        <v>348616.19</v>
      </c>
      <c r="I46" s="14">
        <f t="shared" si="25"/>
        <v>0</v>
      </c>
      <c r="J46" s="12">
        <f t="shared" ref="J46" si="74">SUM(J47:J48)</f>
        <v>348616.19</v>
      </c>
      <c r="K46" s="14">
        <f t="shared" si="26"/>
        <v>182295.27999999997</v>
      </c>
      <c r="L46" s="12">
        <f t="shared" ref="L46" si="75">SUM(L47:L48)</f>
        <v>530911.47</v>
      </c>
      <c r="M46" s="13">
        <f t="shared" si="27"/>
        <v>350</v>
      </c>
      <c r="N46" s="12">
        <f t="shared" ref="N46" si="76">SUM(N47:N48)</f>
        <v>531261.47</v>
      </c>
      <c r="O46" s="14">
        <f t="shared" si="28"/>
        <v>721.22999999998137</v>
      </c>
      <c r="P46" s="12">
        <f t="shared" ref="P46" si="77">SUM(P47:P48)</f>
        <v>531982.69999999995</v>
      </c>
      <c r="Q46" s="26">
        <f t="shared" si="29"/>
        <v>353795.9</v>
      </c>
      <c r="R46" s="12">
        <f t="shared" ref="R46" si="78">SUM(R47:R48)</f>
        <v>885778.6</v>
      </c>
      <c r="S46" s="26">
        <f t="shared" si="65"/>
        <v>249.01000000000931</v>
      </c>
      <c r="T46" s="12">
        <f t="shared" ref="T46" si="79">SUM(T47:T48)</f>
        <v>886027.61</v>
      </c>
      <c r="U46" s="26">
        <f t="shared" si="66"/>
        <v>0</v>
      </c>
      <c r="V46" s="12">
        <f t="shared" ref="V46" si="80">SUM(V47:V48)</f>
        <v>886027.61</v>
      </c>
      <c r="W46" s="27">
        <f t="shared" si="67"/>
        <v>0</v>
      </c>
      <c r="X46" s="12">
        <f t="shared" ref="X46" si="81">SUM(X47:X48)</f>
        <v>886027.61</v>
      </c>
      <c r="Y46" s="27">
        <f t="shared" si="68"/>
        <v>1609.8800000000047</v>
      </c>
      <c r="Z46" s="12">
        <f t="shared" ref="Z46" si="82">SUM(Z47:Z48)</f>
        <v>887637.49</v>
      </c>
      <c r="AA46" s="12">
        <f t="shared" si="21"/>
        <v>539379.57999999996</v>
      </c>
      <c r="AB46" s="32">
        <f t="shared" si="22"/>
        <v>539379.57999999996</v>
      </c>
    </row>
    <row r="47" spans="1:28" ht="18.75" x14ac:dyDescent="0.25">
      <c r="A47" s="2">
        <v>11</v>
      </c>
      <c r="B47" s="2">
        <v>2</v>
      </c>
      <c r="C47" s="10" t="s">
        <v>41</v>
      </c>
      <c r="D47" s="13">
        <v>344057.9</v>
      </c>
      <c r="E47" s="14">
        <f t="shared" si="23"/>
        <v>0</v>
      </c>
      <c r="F47" s="13">
        <v>344057.9</v>
      </c>
      <c r="G47" s="14">
        <f t="shared" si="24"/>
        <v>358.27999999996973</v>
      </c>
      <c r="H47" s="13">
        <v>344416.18</v>
      </c>
      <c r="I47" s="14">
        <f t="shared" si="25"/>
        <v>0</v>
      </c>
      <c r="J47" s="13">
        <v>344416.18</v>
      </c>
      <c r="K47" s="14">
        <f t="shared" si="26"/>
        <v>182295.27999999997</v>
      </c>
      <c r="L47" s="13">
        <v>526711.46</v>
      </c>
      <c r="M47" s="13">
        <f t="shared" si="27"/>
        <v>350</v>
      </c>
      <c r="N47" s="13">
        <v>527061.46</v>
      </c>
      <c r="O47" s="14">
        <f t="shared" si="28"/>
        <v>721.22999999998137</v>
      </c>
      <c r="P47" s="13">
        <v>527782.68999999994</v>
      </c>
      <c r="Q47" s="26">
        <f t="shared" si="29"/>
        <v>353795.9</v>
      </c>
      <c r="R47" s="13">
        <v>881578.59</v>
      </c>
      <c r="S47" s="26">
        <f t="shared" si="65"/>
        <v>-8.1699999999254942</v>
      </c>
      <c r="T47" s="13">
        <v>881570.42</v>
      </c>
      <c r="U47" s="26">
        <f t="shared" si="66"/>
        <v>0</v>
      </c>
      <c r="V47" s="13">
        <v>881570.42</v>
      </c>
      <c r="W47" s="27">
        <f t="shared" si="67"/>
        <v>0</v>
      </c>
      <c r="X47" s="13">
        <v>881570.42</v>
      </c>
      <c r="Y47" s="27">
        <f t="shared" si="68"/>
        <v>1609.8800000000047</v>
      </c>
      <c r="Z47" s="13">
        <v>883180.3</v>
      </c>
      <c r="AA47" s="12">
        <f t="shared" si="21"/>
        <v>539122.4</v>
      </c>
      <c r="AB47" s="32">
        <f t="shared" si="22"/>
        <v>539122.4</v>
      </c>
    </row>
    <row r="48" spans="1:28" ht="30" x14ac:dyDescent="0.25">
      <c r="A48" s="2">
        <v>11</v>
      </c>
      <c r="B48" s="2">
        <v>5</v>
      </c>
      <c r="C48" s="10" t="s">
        <v>63</v>
      </c>
      <c r="D48" s="13">
        <v>4200.01</v>
      </c>
      <c r="E48" s="14">
        <f t="shared" si="23"/>
        <v>0</v>
      </c>
      <c r="F48" s="13">
        <v>4200.01</v>
      </c>
      <c r="G48" s="14">
        <f t="shared" si="24"/>
        <v>0</v>
      </c>
      <c r="H48" s="13">
        <v>4200.01</v>
      </c>
      <c r="I48" s="14">
        <f t="shared" si="25"/>
        <v>0</v>
      </c>
      <c r="J48" s="13">
        <v>4200.01</v>
      </c>
      <c r="K48" s="14">
        <f t="shared" si="26"/>
        <v>0</v>
      </c>
      <c r="L48" s="13">
        <v>4200.01</v>
      </c>
      <c r="M48" s="13">
        <f t="shared" si="27"/>
        <v>0</v>
      </c>
      <c r="N48" s="13">
        <v>4200.01</v>
      </c>
      <c r="O48" s="14">
        <f t="shared" si="28"/>
        <v>0</v>
      </c>
      <c r="P48" s="13">
        <v>4200.01</v>
      </c>
      <c r="Q48" s="26">
        <f t="shared" si="29"/>
        <v>0</v>
      </c>
      <c r="R48" s="13">
        <v>4200.01</v>
      </c>
      <c r="S48" s="26">
        <f t="shared" si="65"/>
        <v>257.17999999999938</v>
      </c>
      <c r="T48" s="13">
        <v>4457.1899999999996</v>
      </c>
      <c r="U48" s="26">
        <f t="shared" si="66"/>
        <v>0</v>
      </c>
      <c r="V48" s="13">
        <v>4457.1899999999996</v>
      </c>
      <c r="W48" s="27">
        <f t="shared" si="67"/>
        <v>0</v>
      </c>
      <c r="X48" s="13">
        <v>4457.1899999999996</v>
      </c>
      <c r="Y48" s="27">
        <f t="shared" si="68"/>
        <v>0</v>
      </c>
      <c r="Z48" s="13">
        <v>4457.1899999999996</v>
      </c>
      <c r="AA48" s="12">
        <f t="shared" si="21"/>
        <v>257.17999999999938</v>
      </c>
      <c r="AB48" s="32">
        <f t="shared" si="22"/>
        <v>257.17999999999938</v>
      </c>
    </row>
    <row r="49" spans="1:28" s="9" customFormat="1" ht="18.75" x14ac:dyDescent="0.2">
      <c r="A49" s="3">
        <v>12</v>
      </c>
      <c r="B49" s="3" t="s">
        <v>4</v>
      </c>
      <c r="C49" s="4" t="s">
        <v>64</v>
      </c>
      <c r="D49" s="12">
        <f>D50</f>
        <v>3600</v>
      </c>
      <c r="E49" s="14">
        <f t="shared" si="23"/>
        <v>0</v>
      </c>
      <c r="F49" s="12">
        <f t="shared" ref="F49:Z49" si="83">F50</f>
        <v>3600</v>
      </c>
      <c r="G49" s="14">
        <f t="shared" si="24"/>
        <v>0</v>
      </c>
      <c r="H49" s="12">
        <f t="shared" si="83"/>
        <v>3600</v>
      </c>
      <c r="I49" s="14">
        <f t="shared" si="25"/>
        <v>0</v>
      </c>
      <c r="J49" s="12">
        <f t="shared" si="83"/>
        <v>3600</v>
      </c>
      <c r="K49" s="14">
        <f t="shared" si="26"/>
        <v>0</v>
      </c>
      <c r="L49" s="12">
        <f t="shared" si="83"/>
        <v>3600</v>
      </c>
      <c r="M49" s="13">
        <f t="shared" si="27"/>
        <v>4.2699999999999818</v>
      </c>
      <c r="N49" s="12">
        <f t="shared" si="83"/>
        <v>3604.27</v>
      </c>
      <c r="O49" s="14">
        <f t="shared" si="28"/>
        <v>0</v>
      </c>
      <c r="P49" s="12">
        <f t="shared" si="83"/>
        <v>3604.27</v>
      </c>
      <c r="Q49" s="26">
        <f t="shared" si="29"/>
        <v>0</v>
      </c>
      <c r="R49" s="12">
        <f t="shared" si="83"/>
        <v>3604.27</v>
      </c>
      <c r="S49" s="26">
        <f t="shared" si="65"/>
        <v>902.12999999999965</v>
      </c>
      <c r="T49" s="12">
        <f t="shared" si="83"/>
        <v>4506.3999999999996</v>
      </c>
      <c r="U49" s="26">
        <f t="shared" si="66"/>
        <v>0</v>
      </c>
      <c r="V49" s="12">
        <f t="shared" si="83"/>
        <v>4506.3999999999996</v>
      </c>
      <c r="W49" s="27">
        <f t="shared" si="67"/>
        <v>0</v>
      </c>
      <c r="X49" s="12">
        <f t="shared" si="83"/>
        <v>4506.3999999999996</v>
      </c>
      <c r="Y49" s="27">
        <f t="shared" si="68"/>
        <v>0</v>
      </c>
      <c r="Z49" s="12">
        <f t="shared" si="83"/>
        <v>4506.3999999999996</v>
      </c>
      <c r="AA49" s="12">
        <f t="shared" si="21"/>
        <v>906.39999999999964</v>
      </c>
      <c r="AB49" s="32">
        <f t="shared" si="22"/>
        <v>906.39999999999964</v>
      </c>
    </row>
    <row r="50" spans="1:28" ht="18.75" x14ac:dyDescent="0.25">
      <c r="A50" s="2">
        <v>12</v>
      </c>
      <c r="B50" s="2">
        <v>2</v>
      </c>
      <c r="C50" s="10" t="s">
        <v>65</v>
      </c>
      <c r="D50" s="13">
        <v>3600</v>
      </c>
      <c r="E50" s="14">
        <f t="shared" si="23"/>
        <v>0</v>
      </c>
      <c r="F50" s="13">
        <v>3600</v>
      </c>
      <c r="G50" s="14">
        <f t="shared" si="24"/>
        <v>0</v>
      </c>
      <c r="H50" s="13">
        <v>3600</v>
      </c>
      <c r="I50" s="14">
        <f t="shared" si="25"/>
        <v>0</v>
      </c>
      <c r="J50" s="13">
        <v>3600</v>
      </c>
      <c r="K50" s="14">
        <f t="shared" si="26"/>
        <v>0</v>
      </c>
      <c r="L50" s="13">
        <v>3600</v>
      </c>
      <c r="M50" s="13">
        <f t="shared" si="27"/>
        <v>4.2699999999999818</v>
      </c>
      <c r="N50" s="13">
        <v>3604.27</v>
      </c>
      <c r="O50" s="14">
        <f t="shared" si="28"/>
        <v>0</v>
      </c>
      <c r="P50" s="13">
        <v>3604.27</v>
      </c>
      <c r="Q50" s="26">
        <f t="shared" si="29"/>
        <v>0</v>
      </c>
      <c r="R50" s="13">
        <v>3604.27</v>
      </c>
      <c r="S50" s="26">
        <f t="shared" si="65"/>
        <v>902.12999999999965</v>
      </c>
      <c r="T50" s="13">
        <v>4506.3999999999996</v>
      </c>
      <c r="U50" s="26">
        <f t="shared" si="66"/>
        <v>0</v>
      </c>
      <c r="V50" s="13">
        <v>4506.3999999999996</v>
      </c>
      <c r="W50" s="27">
        <f t="shared" si="67"/>
        <v>0</v>
      </c>
      <c r="X50" s="13">
        <v>4506.3999999999996</v>
      </c>
      <c r="Y50" s="27">
        <f t="shared" si="68"/>
        <v>0</v>
      </c>
      <c r="Z50" s="13">
        <v>4506.3999999999996</v>
      </c>
      <c r="AA50" s="12">
        <f t="shared" si="21"/>
        <v>906.39999999999964</v>
      </c>
      <c r="AB50" s="32">
        <f t="shared" si="22"/>
        <v>906.39999999999964</v>
      </c>
    </row>
    <row r="51" spans="1:28" s="9" customFormat="1" ht="28.5" x14ac:dyDescent="0.2">
      <c r="A51" s="3">
        <v>13</v>
      </c>
      <c r="B51" s="3" t="s">
        <v>4</v>
      </c>
      <c r="C51" s="4" t="s">
        <v>42</v>
      </c>
      <c r="D51" s="12">
        <f>SUM(D52)</f>
        <v>40179.629999999997</v>
      </c>
      <c r="E51" s="14">
        <f t="shared" si="23"/>
        <v>0</v>
      </c>
      <c r="F51" s="12">
        <f t="shared" ref="F51:Z51" si="84">SUM(F52)</f>
        <v>40179.629999999997</v>
      </c>
      <c r="G51" s="14">
        <f t="shared" si="24"/>
        <v>0</v>
      </c>
      <c r="H51" s="12">
        <f t="shared" si="84"/>
        <v>40179.629999999997</v>
      </c>
      <c r="I51" s="14">
        <f t="shared" si="25"/>
        <v>0</v>
      </c>
      <c r="J51" s="12">
        <f t="shared" si="84"/>
        <v>40179.629999999997</v>
      </c>
      <c r="K51" s="14">
        <f t="shared" si="26"/>
        <v>0</v>
      </c>
      <c r="L51" s="12">
        <f t="shared" si="84"/>
        <v>40179.629999999997</v>
      </c>
      <c r="M51" s="13">
        <f t="shared" si="27"/>
        <v>0</v>
      </c>
      <c r="N51" s="12">
        <f t="shared" si="84"/>
        <v>40179.629999999997</v>
      </c>
      <c r="O51" s="14">
        <f t="shared" si="28"/>
        <v>0</v>
      </c>
      <c r="P51" s="12">
        <f t="shared" si="84"/>
        <v>40179.629999999997</v>
      </c>
      <c r="Q51" s="26">
        <f t="shared" si="29"/>
        <v>0</v>
      </c>
      <c r="R51" s="12">
        <f t="shared" si="84"/>
        <v>40179.629999999997</v>
      </c>
      <c r="S51" s="26">
        <f t="shared" si="65"/>
        <v>-8999.9999999999964</v>
      </c>
      <c r="T51" s="12">
        <f t="shared" si="84"/>
        <v>31179.63</v>
      </c>
      <c r="U51" s="26">
        <f t="shared" si="66"/>
        <v>0</v>
      </c>
      <c r="V51" s="12">
        <f t="shared" si="84"/>
        <v>31179.63</v>
      </c>
      <c r="W51" s="27">
        <f t="shared" si="67"/>
        <v>0</v>
      </c>
      <c r="X51" s="12">
        <f t="shared" si="84"/>
        <v>31179.63</v>
      </c>
      <c r="Y51" s="27">
        <f t="shared" si="68"/>
        <v>-3230.8899999999994</v>
      </c>
      <c r="Z51" s="12">
        <f t="shared" si="84"/>
        <v>27948.74</v>
      </c>
      <c r="AA51" s="12">
        <f t="shared" si="21"/>
        <v>-12230.889999999996</v>
      </c>
      <c r="AB51" s="32">
        <f t="shared" si="22"/>
        <v>-12230.889999999996</v>
      </c>
    </row>
    <row r="52" spans="1:28" ht="30" x14ac:dyDescent="0.25">
      <c r="A52" s="2">
        <v>13</v>
      </c>
      <c r="B52" s="2">
        <v>1</v>
      </c>
      <c r="C52" s="10" t="s">
        <v>43</v>
      </c>
      <c r="D52" s="13">
        <v>40179.629999999997</v>
      </c>
      <c r="E52" s="14">
        <f t="shared" si="23"/>
        <v>0</v>
      </c>
      <c r="F52" s="13">
        <v>40179.629999999997</v>
      </c>
      <c r="G52" s="14">
        <f t="shared" si="24"/>
        <v>0</v>
      </c>
      <c r="H52" s="13">
        <v>40179.629999999997</v>
      </c>
      <c r="I52" s="14">
        <f t="shared" si="25"/>
        <v>0</v>
      </c>
      <c r="J52" s="13">
        <v>40179.629999999997</v>
      </c>
      <c r="K52" s="14">
        <f t="shared" si="26"/>
        <v>0</v>
      </c>
      <c r="L52" s="13">
        <v>40179.629999999997</v>
      </c>
      <c r="M52" s="13">
        <f t="shared" si="27"/>
        <v>0</v>
      </c>
      <c r="N52" s="13">
        <v>40179.629999999997</v>
      </c>
      <c r="O52" s="14">
        <f t="shared" si="28"/>
        <v>0</v>
      </c>
      <c r="P52" s="13">
        <v>40179.629999999997</v>
      </c>
      <c r="Q52" s="26">
        <f t="shared" si="29"/>
        <v>0</v>
      </c>
      <c r="R52" s="13">
        <v>40179.629999999997</v>
      </c>
      <c r="S52" s="26">
        <f t="shared" si="65"/>
        <v>-8999.9999999999964</v>
      </c>
      <c r="T52" s="13">
        <v>31179.63</v>
      </c>
      <c r="U52" s="26">
        <f t="shared" si="66"/>
        <v>0</v>
      </c>
      <c r="V52" s="13">
        <v>31179.63</v>
      </c>
      <c r="W52" s="27">
        <f t="shared" si="67"/>
        <v>0</v>
      </c>
      <c r="X52" s="13">
        <v>31179.63</v>
      </c>
      <c r="Y52" s="27">
        <f t="shared" si="68"/>
        <v>-3230.8899999999994</v>
      </c>
      <c r="Z52" s="13">
        <v>27948.74</v>
      </c>
      <c r="AA52" s="12">
        <f t="shared" si="21"/>
        <v>-12230.889999999996</v>
      </c>
      <c r="AB52" s="32">
        <f t="shared" si="22"/>
        <v>-12230.889999999996</v>
      </c>
    </row>
    <row r="53" spans="1:28" s="15" customFormat="1" ht="24.75" customHeight="1" x14ac:dyDescent="0.3">
      <c r="A53" s="16"/>
      <c r="B53" s="16"/>
      <c r="C53" s="17" t="s">
        <v>44</v>
      </c>
      <c r="D53" s="18">
        <f>D51+D49+D46+D42+D39+D33+D31+D26+D21+D18+D16+D7</f>
        <v>3516412.97</v>
      </c>
      <c r="E53" s="14">
        <f t="shared" si="23"/>
        <v>1690.0699999998324</v>
      </c>
      <c r="F53" s="18">
        <f t="shared" ref="F53:Z53" si="85">F51+F49+F46+F42+F39+F33+F31+F26+F21+F18+F16+F7</f>
        <v>3518103.04</v>
      </c>
      <c r="G53" s="14">
        <f t="shared" si="24"/>
        <v>121295.98999999976</v>
      </c>
      <c r="H53" s="18">
        <f t="shared" si="85"/>
        <v>3637708.96</v>
      </c>
      <c r="I53" s="14">
        <f t="shared" si="25"/>
        <v>28315</v>
      </c>
      <c r="J53" s="18">
        <f t="shared" si="85"/>
        <v>3666023.96</v>
      </c>
      <c r="K53" s="14">
        <f t="shared" si="26"/>
        <v>538357.73999999929</v>
      </c>
      <c r="L53" s="18">
        <f t="shared" si="85"/>
        <v>4204381.6999999993</v>
      </c>
      <c r="M53" s="13">
        <f t="shared" si="27"/>
        <v>825543.60000000056</v>
      </c>
      <c r="N53" s="18">
        <f t="shared" si="85"/>
        <v>5029925.3</v>
      </c>
      <c r="O53" s="14">
        <f t="shared" si="28"/>
        <v>123081.45999999903</v>
      </c>
      <c r="P53" s="18">
        <f t="shared" si="85"/>
        <v>5153006.7599999988</v>
      </c>
      <c r="Q53" s="26">
        <f t="shared" si="29"/>
        <v>667414.64000000153</v>
      </c>
      <c r="R53" s="18">
        <f t="shared" si="85"/>
        <v>5820421.4000000004</v>
      </c>
      <c r="S53" s="26">
        <f t="shared" si="65"/>
        <v>291789.73999999929</v>
      </c>
      <c r="T53" s="18">
        <f t="shared" si="85"/>
        <v>6112211.1399999997</v>
      </c>
      <c r="U53" s="26">
        <f t="shared" si="66"/>
        <v>9188.3300000000745</v>
      </c>
      <c r="V53" s="18">
        <f t="shared" si="85"/>
        <v>6121399.4699999997</v>
      </c>
      <c r="W53" s="27">
        <f t="shared" si="67"/>
        <v>25696.709999999031</v>
      </c>
      <c r="X53" s="18">
        <f t="shared" si="85"/>
        <v>6147096.1799999988</v>
      </c>
      <c r="Y53" s="27">
        <f t="shared" si="68"/>
        <v>44378.390000000596</v>
      </c>
      <c r="Z53" s="18">
        <f t="shared" si="85"/>
        <v>6191474.5699999994</v>
      </c>
      <c r="AA53" s="12">
        <f t="shared" si="21"/>
        <v>2675061.5999999992</v>
      </c>
      <c r="AB53" s="32">
        <f t="shared" si="22"/>
        <v>2675061.5999999992</v>
      </c>
    </row>
  </sheetData>
  <sheetProtection autoFilter="0"/>
  <autoFilter ref="A6:AA6"/>
  <mergeCells count="19">
    <mergeCell ref="AA4:AA6"/>
    <mergeCell ref="A4:A6"/>
    <mergeCell ref="B4:B6"/>
    <mergeCell ref="C4:C6"/>
    <mergeCell ref="D4:D6"/>
    <mergeCell ref="M5:N5"/>
    <mergeCell ref="O5:P5"/>
    <mergeCell ref="Q5:R5"/>
    <mergeCell ref="S5:T5"/>
    <mergeCell ref="U5:V5"/>
    <mergeCell ref="W5:X5"/>
    <mergeCell ref="E4:X4"/>
    <mergeCell ref="Y5:Z5"/>
    <mergeCell ref="C1:N1"/>
    <mergeCell ref="C2:N2"/>
    <mergeCell ref="E5:F5"/>
    <mergeCell ref="G5:H5"/>
    <mergeCell ref="I5:J5"/>
    <mergeCell ref="K5:L5"/>
  </mergeCells>
  <pageMargins left="0.39370078740157483" right="0.39370078740157483" top="0.98425196850393704" bottom="0.59055118110236227" header="0" footer="0"/>
  <pageSetup paperSize="9" scale="40" fitToHeight="0" orientation="landscape" r:id="rId1"/>
  <headerFooter alignWithMargins="0">
    <oddHeader>&amp;R&amp;14&amp;P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Рудакова</dc:creator>
  <cp:lastModifiedBy>Виктория Келасова</cp:lastModifiedBy>
  <dcterms:created xsi:type="dcterms:W3CDTF">2021-04-19T12:22:46Z</dcterms:created>
  <dcterms:modified xsi:type="dcterms:W3CDTF">2023-06-23T10:54:14Z</dcterms:modified>
</cp:coreProperties>
</file>