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ТК 2024\до 01 марта\"/>
    </mc:Choice>
  </mc:AlternateContent>
  <bookViews>
    <workbookView xWindow="0" yWindow="0" windowWidth="28755" windowHeight="11700"/>
  </bookViews>
  <sheets>
    <sheet name="01.01.2024" sheetId="6" r:id="rId1"/>
  </sheets>
  <definedNames>
    <definedName name="_xlnm.Print_Area" localSheetId="0">'01.01.2024'!$A$1:$AC$23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B8" i="6" l="1"/>
  <c r="AA9" i="6"/>
  <c r="V9" i="6"/>
  <c r="U9" i="6"/>
  <c r="T9" i="6"/>
  <c r="S9" i="6"/>
  <c r="R9" i="6"/>
  <c r="Q9" i="6"/>
  <c r="P9" i="6"/>
  <c r="O9" i="6"/>
  <c r="N9" i="6"/>
  <c r="M9" i="6"/>
  <c r="L9" i="6"/>
  <c r="E9" i="6"/>
  <c r="AK8" i="6"/>
  <c r="AL8" i="6" s="1"/>
  <c r="AI8" i="6"/>
  <c r="AJ8" i="6" s="1"/>
  <c r="AG8" i="6"/>
  <c r="AH8" i="6" s="1"/>
  <c r="K8" i="6"/>
  <c r="J8" i="6"/>
  <c r="AK6" i="6"/>
  <c r="AI6" i="6"/>
  <c r="AG6" i="6"/>
  <c r="AB6" i="6" l="1"/>
  <c r="AB9" i="6" s="1"/>
  <c r="K6" i="6"/>
  <c r="AD6" i="6" s="1"/>
  <c r="J6" i="6"/>
  <c r="J9" i="6" s="1"/>
  <c r="X9" i="6"/>
  <c r="AG9" i="6"/>
  <c r="AH6" i="6"/>
  <c r="AH9" i="6" s="1"/>
  <c r="AI9" i="6"/>
  <c r="AJ6" i="6"/>
  <c r="AJ9" i="6" s="1"/>
  <c r="AK9" i="6"/>
  <c r="AL6" i="6"/>
  <c r="AL9" i="6" s="1"/>
  <c r="AE8" i="6"/>
  <c r="AD8" i="6"/>
  <c r="AF8" i="6" s="1"/>
  <c r="AE6" i="6" l="1"/>
  <c r="AE9" i="6" s="1"/>
  <c r="K9" i="6"/>
  <c r="AM8" i="6"/>
  <c r="AD9" i="6"/>
  <c r="AF6" i="6"/>
  <c r="AF9" i="6" s="1"/>
  <c r="AM6" i="6" l="1"/>
  <c r="AM9" i="6" s="1"/>
</calcChain>
</file>

<file path=xl/comments1.xml><?xml version="1.0" encoding="utf-8"?>
<comments xmlns="http://schemas.openxmlformats.org/spreadsheetml/2006/main">
  <authors>
    <author>409-2</author>
  </authors>
  <commentList>
    <comment ref="K4" authorId="0" shapeId="0">
      <text>
        <r>
          <rPr>
            <b/>
            <sz val="9"/>
            <color indexed="81"/>
            <rFont val="Tahoma"/>
            <family val="2"/>
            <charset val="204"/>
          </rPr>
          <t>409-2:</t>
        </r>
        <r>
          <rPr>
            <sz val="9"/>
            <color indexed="81"/>
            <rFont val="Tahoma"/>
            <family val="2"/>
            <charset val="204"/>
          </rPr>
          <t xml:space="preserve">
приложение 2 Методических указаний № 760-э
</t>
        </r>
      </text>
    </comment>
  </commentList>
</comments>
</file>

<file path=xl/sharedStrings.xml><?xml version="1.0" encoding="utf-8"?>
<sst xmlns="http://schemas.openxmlformats.org/spreadsheetml/2006/main" count="46" uniqueCount="42">
  <si>
    <t>№ п/п</t>
  </si>
  <si>
    <t>Количество тепловых узлов на балансе</t>
  </si>
  <si>
    <t>Средний диаметр</t>
  </si>
  <si>
    <t>Количество условных единиц (сети) ср. диам. 100</t>
  </si>
  <si>
    <t>Кол-во условных единиц на каждый след 1 мм диаметра</t>
  </si>
  <si>
    <t>двухтрубная</t>
  </si>
  <si>
    <t>Подключенная нагрузка</t>
  </si>
  <si>
    <t>ИТОГО УЕ по передаче</t>
  </si>
  <si>
    <t>Количество тепловых узлов</t>
  </si>
  <si>
    <t>(наименование регулируемой организации)</t>
  </si>
  <si>
    <t>Котельная № 1</t>
  </si>
  <si>
    <t>Наименование котельной</t>
  </si>
  <si>
    <t>Наименование котлов</t>
  </si>
  <si>
    <t>Адрес расположения котельной</t>
  </si>
  <si>
    <t xml:space="preserve">Исполнение </t>
  </si>
  <si>
    <t>Протяженность в двухтрубном исчислении, км</t>
  </si>
  <si>
    <t>Подключенная нагрузка Гкал/ч</t>
  </si>
  <si>
    <t xml:space="preserve">Протяженность ТС с учетом коэффициентов </t>
  </si>
  <si>
    <t>Установленная мощность по паспортам котлов, Гкал/ч</t>
  </si>
  <si>
    <r>
      <t>Материальная характеристика, м</t>
    </r>
    <r>
      <rPr>
        <vertAlign val="superscript"/>
        <sz val="11"/>
        <color theme="1"/>
        <rFont val="Times New Roman"/>
        <family val="1"/>
        <charset val="204"/>
      </rPr>
      <t>2</t>
    </r>
  </si>
  <si>
    <t>УЕ на подключенную нагрузку 0,5</t>
  </si>
  <si>
    <t>УЕ на тепловые узлы, 5</t>
  </si>
  <si>
    <t>Количество подкачивающих насосных  станций на балансе</t>
  </si>
  <si>
    <t>УЕ на подкачивающие насосные станции,25</t>
  </si>
  <si>
    <t>Количество подкачивающих насосных станций</t>
  </si>
  <si>
    <t>СПРАВОЧНО:</t>
  </si>
  <si>
    <t>Итого</t>
  </si>
  <si>
    <t>ИНФОРМАЦИЯ ДЛЯ ОРГАНА РЕГУЛИРОВАНИЯ!!!! ЗАПОЛНЯТЬ, но НЕ ПЕЧАТАТЬ</t>
  </si>
  <si>
    <t>Протяженность тепловой сети с распределением по УСЛОВНЫМ диаметрам, с учетом коэффициентов, применяемых для двух- и четырехтрубных участков сетей</t>
  </si>
  <si>
    <r>
      <t xml:space="preserve">Производство (по состоянию на </t>
    </r>
    <r>
      <rPr>
        <b/>
        <sz val="11"/>
        <color rgb="FFFF0000"/>
        <rFont val="Times New Roman"/>
        <family val="1"/>
        <charset val="204"/>
      </rPr>
      <t>01.01.2024</t>
    </r>
    <r>
      <rPr>
        <b/>
        <sz val="11"/>
        <color theme="1"/>
        <rFont val="Times New Roman"/>
        <family val="1"/>
        <charset val="204"/>
      </rPr>
      <t>)</t>
    </r>
  </si>
  <si>
    <r>
      <t xml:space="preserve">Передача (по состоянию на </t>
    </r>
    <r>
      <rPr>
        <b/>
        <sz val="11"/>
        <color rgb="FFFF0000"/>
        <rFont val="Times New Roman"/>
        <family val="1"/>
        <charset val="204"/>
      </rPr>
      <t>01.01.2024</t>
    </r>
    <r>
      <rPr>
        <b/>
        <sz val="11"/>
        <color theme="1"/>
        <rFont val="Times New Roman"/>
        <family val="1"/>
        <charset val="204"/>
      </rPr>
      <t>)</t>
    </r>
  </si>
  <si>
    <r>
      <t xml:space="preserve">Примечание </t>
    </r>
    <r>
      <rPr>
        <b/>
        <sz val="11"/>
        <color rgb="FFFF0000"/>
        <rFont val="Times New Roman"/>
        <family val="1"/>
        <charset val="204"/>
      </rPr>
      <t>(указывается информация о причинах изменения производственных объектов)</t>
    </r>
  </si>
  <si>
    <t>1. В графе "Примечание" указывается информация о причинах изменения характеристик производственных объектов</t>
  </si>
  <si>
    <t>2. Заполняются только белые ячейки. В случае наличия разных диаметров подающей и обратной сети, заполнение по максимальному значению. Представляемая информация должна соответствовать 1-ТЕП, а также электронным шаблонам ЕИАС. При наличии иных диаметров добавить столбцы (до столбца "200").</t>
  </si>
  <si>
    <t>3. Количество тепловых узлов (тепловыми узлами считаются центральные, групповые тепловые пункты, узлы присоединения жилых, общественных и промышленных зданий, требующие контроля и регулирования со стороны организации, осуществляющей деятельность по передаче тепловой энергии, теплоносителя).</t>
  </si>
  <si>
    <t xml:space="preserve">4. Подкачивающие насосные станции, предназначенные для перекачки сетевой воды, расположены на магистральных тепловых сетях и находятся на балансе организации, осуществляющей деятельность по передаче тепловой энергии, теплоносителя.
</t>
  </si>
  <si>
    <t xml:space="preserve">5.2. Формула пересчета мощности котлов (кВт) в мощность Гкал/ч:
Q= G/1000/1,163=(Гкал/ч), где G - расход кВт/ч.
</t>
  </si>
  <si>
    <t>5.1. Формула пересчета мощности паровых котлов (т/час) в мощность в Гкал/ч:
Q= G*(Iп - Iпв)*0,001=(Гкал/ч), где G - расход пара т/ч, Iп - энтальпия пара, 662.3 ккал/кг, Iп - энтальпия питательной воды, 50 ккал/кг.</t>
  </si>
  <si>
    <t>УФСБ России по Ставропольскому краю (стационар медико-санитарной части в г. Кисловодске)</t>
  </si>
  <si>
    <t>г. Кисловодск, ул. Озерная,28</t>
  </si>
  <si>
    <t>Buderus Logano S 825 LN</t>
  </si>
  <si>
    <t xml:space="preserve">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</si>
</sst>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 ₽&quot;_-;\-* #,##0.00&quot; ₽&quot;_-;_-* \-??&quot; ₽&quot;_-;_-@_-"/>
    <numFmt numFmtId="165" formatCode="0.000"/>
  </numFmts>
  <fonts count="1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CC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3" fillId="0" borderId="0"/>
    <xf numFmtId="164" fontId="4" fillId="0" borderId="0" applyFill="0" applyBorder="0" applyAlignment="0" applyProtection="0"/>
    <xf numFmtId="0" fontId="5" fillId="0" borderId="0"/>
    <xf numFmtId="0" fontId="6" fillId="0" borderId="0"/>
  </cellStyleXfs>
  <cellXfs count="134">
    <xf numFmtId="0" fontId="0" fillId="0" borderId="0" xfId="0"/>
    <xf numFmtId="0" fontId="0" fillId="0" borderId="0" xfId="0" applyProtection="1">
      <protection locked="0"/>
    </xf>
    <xf numFmtId="0" fontId="0" fillId="5" borderId="0" xfId="0" applyFill="1" applyProtection="1">
      <protection locked="0"/>
    </xf>
    <xf numFmtId="0" fontId="0" fillId="4" borderId="29" xfId="0" applyFill="1" applyBorder="1" applyProtection="1">
      <protection locked="0"/>
    </xf>
    <xf numFmtId="0" fontId="2" fillId="4" borderId="29" xfId="0" applyFont="1" applyFill="1" applyBorder="1" applyProtection="1">
      <protection locked="0"/>
    </xf>
    <xf numFmtId="0" fontId="0" fillId="0" borderId="0" xfId="0" applyAlignment="1">
      <alignment vertical="center"/>
    </xf>
    <xf numFmtId="0" fontId="2" fillId="0" borderId="16" xfId="0" applyFont="1" applyBorder="1" applyAlignment="1" applyProtection="1">
      <alignment vertical="center" wrapText="1"/>
      <protection locked="0"/>
    </xf>
    <xf numFmtId="0" fontId="0" fillId="0" borderId="14" xfId="0" applyBorder="1" applyAlignment="1">
      <alignment vertical="center"/>
    </xf>
    <xf numFmtId="0" fontId="0" fillId="0" borderId="14" xfId="0" applyBorder="1"/>
    <xf numFmtId="0" fontId="0" fillId="0" borderId="16" xfId="0" applyBorder="1" applyAlignment="1" applyProtection="1">
      <alignment vertical="center" wrapText="1"/>
      <protection locked="0"/>
    </xf>
    <xf numFmtId="0" fontId="0" fillId="4" borderId="41" xfId="0" applyFill="1" applyBorder="1" applyProtection="1">
      <protection locked="0"/>
    </xf>
    <xf numFmtId="0" fontId="13" fillId="0" borderId="21" xfId="0" applyFont="1" applyBorder="1" applyAlignment="1" applyProtection="1">
      <alignment vertical="center"/>
      <protection locked="0"/>
    </xf>
    <xf numFmtId="0" fontId="1" fillId="4" borderId="31" xfId="0" applyFont="1" applyFill="1" applyBorder="1" applyAlignment="1" applyProtection="1">
      <alignment horizontal="center"/>
      <protection locked="0"/>
    </xf>
    <xf numFmtId="0" fontId="1" fillId="4" borderId="30" xfId="0" applyFont="1" applyFill="1" applyBorder="1" applyAlignment="1" applyProtection="1">
      <alignment horizontal="center"/>
      <protection locked="0"/>
    </xf>
    <xf numFmtId="0" fontId="2" fillId="3" borderId="8" xfId="0" applyFont="1" applyFill="1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40" xfId="0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0" fillId="0" borderId="24" xfId="0" applyBorder="1" applyAlignment="1">
      <alignment vertical="center"/>
    </xf>
    <xf numFmtId="165" fontId="15" fillId="4" borderId="15" xfId="0" applyNumberFormat="1" applyFont="1" applyFill="1" applyBorder="1"/>
    <xf numFmtId="0" fontId="15" fillId="4" borderId="16" xfId="0" applyFont="1" applyFill="1" applyBorder="1"/>
    <xf numFmtId="0" fontId="8" fillId="0" borderId="16" xfId="0" applyFont="1" applyBorder="1"/>
    <xf numFmtId="0" fontId="8" fillId="0" borderId="21" xfId="0" applyFont="1" applyBorder="1"/>
    <xf numFmtId="0" fontId="7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top" wrapText="1"/>
    </xf>
    <xf numFmtId="165" fontId="2" fillId="4" borderId="29" xfId="0" applyNumberFormat="1" applyFont="1" applyFill="1" applyBorder="1" applyProtection="1">
      <protection locked="0"/>
    </xf>
    <xf numFmtId="165" fontId="2" fillId="4" borderId="32" xfId="0" applyNumberFormat="1" applyFont="1" applyFill="1" applyBorder="1" applyProtection="1">
      <protection locked="0"/>
    </xf>
    <xf numFmtId="0" fontId="13" fillId="2" borderId="16" xfId="0" applyFont="1" applyFill="1" applyBorder="1" applyAlignment="1" applyProtection="1">
      <alignment horizontal="center" vertical="center" wrapText="1"/>
      <protection locked="0"/>
    </xf>
    <xf numFmtId="0" fontId="2" fillId="3" borderId="16" xfId="0" applyFont="1" applyFill="1" applyBorder="1" applyAlignment="1" applyProtection="1">
      <alignment vertical="center" wrapText="1"/>
      <protection locked="0"/>
    </xf>
    <xf numFmtId="0" fontId="13" fillId="0" borderId="3" xfId="0" applyFont="1" applyBorder="1" applyAlignment="1" applyProtection="1">
      <alignment vertical="center"/>
      <protection locked="0"/>
    </xf>
    <xf numFmtId="0" fontId="0" fillId="0" borderId="44" xfId="0" applyBorder="1" applyAlignment="1" applyProtection="1">
      <alignment vertical="center" wrapText="1"/>
      <protection locked="0"/>
    </xf>
    <xf numFmtId="0" fontId="2" fillId="0" borderId="2" xfId="0" applyFont="1" applyBorder="1" applyAlignment="1" applyProtection="1">
      <alignment vertical="center" wrapText="1"/>
      <protection locked="0"/>
    </xf>
    <xf numFmtId="0" fontId="2" fillId="3" borderId="2" xfId="0" applyFont="1" applyFill="1" applyBorder="1" applyAlignment="1" applyProtection="1">
      <alignment vertical="center" wrapText="1"/>
      <protection locked="0"/>
    </xf>
    <xf numFmtId="0" fontId="2" fillId="0" borderId="2" xfId="0" applyFont="1" applyBorder="1" applyAlignment="1" applyProtection="1">
      <alignment vertical="center"/>
      <protection locked="0"/>
    </xf>
    <xf numFmtId="0" fontId="13" fillId="2" borderId="16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2" fillId="3" borderId="17" xfId="0" applyFont="1" applyFill="1" applyBorder="1" applyAlignment="1" applyProtection="1">
      <alignment vertical="center"/>
      <protection locked="0"/>
    </xf>
    <xf numFmtId="0" fontId="2" fillId="3" borderId="19" xfId="0" applyFont="1" applyFill="1" applyBorder="1" applyAlignment="1" applyProtection="1">
      <alignment vertical="center"/>
      <protection locked="0"/>
    </xf>
    <xf numFmtId="165" fontId="2" fillId="3" borderId="47" xfId="0" applyNumberFormat="1" applyFont="1" applyFill="1" applyBorder="1" applyAlignment="1">
      <alignment vertical="center"/>
    </xf>
    <xf numFmtId="165" fontId="2" fillId="4" borderId="46" xfId="0" applyNumberFormat="1" applyFont="1" applyFill="1" applyBorder="1" applyProtection="1">
      <protection locked="0"/>
    </xf>
    <xf numFmtId="0" fontId="2" fillId="0" borderId="48" xfId="0" applyFont="1" applyFill="1" applyBorder="1" applyAlignment="1" applyProtection="1">
      <alignment vertical="center"/>
      <protection locked="0"/>
    </xf>
    <xf numFmtId="0" fontId="2" fillId="0" borderId="49" xfId="0" applyFont="1" applyFill="1" applyBorder="1" applyAlignment="1" applyProtection="1">
      <alignment vertical="center"/>
      <protection locked="0"/>
    </xf>
    <xf numFmtId="0" fontId="2" fillId="0" borderId="0" xfId="0" applyFont="1"/>
    <xf numFmtId="0" fontId="13" fillId="0" borderId="9" xfId="0" applyFont="1" applyBorder="1" applyAlignment="1" applyProtection="1">
      <alignment vertical="center"/>
      <protection locked="0"/>
    </xf>
    <xf numFmtId="0" fontId="0" fillId="0" borderId="47" xfId="0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3" borderId="8" xfId="0" applyFont="1" applyFill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3" borderId="34" xfId="0" applyFont="1" applyFill="1" applyBorder="1" applyAlignment="1" applyProtection="1">
      <alignment vertical="center"/>
      <protection locked="0"/>
    </xf>
    <xf numFmtId="0" fontId="2" fillId="0" borderId="45" xfId="0" applyFont="1" applyFill="1" applyBorder="1" applyAlignment="1" applyProtection="1">
      <alignment vertical="center"/>
      <protection locked="0"/>
    </xf>
    <xf numFmtId="0" fontId="0" fillId="0" borderId="47" xfId="0" applyBorder="1" applyAlignment="1">
      <alignment vertical="center"/>
    </xf>
    <xf numFmtId="0" fontId="13" fillId="0" borderId="28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protection locked="0"/>
    </xf>
    <xf numFmtId="0" fontId="17" fillId="0" borderId="0" xfId="0" applyFont="1" applyProtection="1">
      <protection locked="0"/>
    </xf>
    <xf numFmtId="0" fontId="17" fillId="0" borderId="0" xfId="0" applyFont="1" applyBorder="1" applyAlignment="1" applyProtection="1">
      <protection locked="0"/>
    </xf>
    <xf numFmtId="0" fontId="18" fillId="0" borderId="0" xfId="0" applyFont="1"/>
    <xf numFmtId="0" fontId="0" fillId="0" borderId="20" xfId="0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0" xfId="0" applyAlignment="1" applyProtection="1">
      <alignment horizontal="left"/>
      <protection locked="0"/>
    </xf>
    <xf numFmtId="0" fontId="13" fillId="2" borderId="11" xfId="0" applyFont="1" applyFill="1" applyBorder="1" applyAlignment="1" applyProtection="1">
      <alignment horizontal="center" vertical="center" wrapText="1"/>
      <protection locked="0"/>
    </xf>
    <xf numFmtId="0" fontId="13" fillId="2" borderId="3" xfId="0" applyFont="1" applyFill="1" applyBorder="1" applyAlignment="1" applyProtection="1">
      <alignment horizontal="center" vertical="center" wrapText="1"/>
      <protection locked="0"/>
    </xf>
    <xf numFmtId="0" fontId="13" fillId="2" borderId="27" xfId="0" applyFont="1" applyFill="1" applyBorder="1" applyAlignment="1" applyProtection="1">
      <alignment horizontal="center" vertical="center" wrapText="1"/>
      <protection locked="0"/>
    </xf>
    <xf numFmtId="0" fontId="13" fillId="0" borderId="23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center" vertical="center"/>
      <protection locked="0"/>
    </xf>
    <xf numFmtId="0" fontId="13" fillId="0" borderId="26" xfId="0" applyFont="1" applyBorder="1" applyAlignment="1" applyProtection="1">
      <alignment horizontal="center" vertical="center"/>
      <protection locked="0"/>
    </xf>
    <xf numFmtId="0" fontId="13" fillId="0" borderId="12" xfId="0" applyFont="1" applyBorder="1" applyAlignment="1" applyProtection="1">
      <alignment horizontal="left" vertical="center"/>
      <protection locked="0"/>
    </xf>
    <xf numFmtId="0" fontId="13" fillId="0" borderId="28" xfId="0" applyFont="1" applyBorder="1" applyAlignment="1" applyProtection="1">
      <alignment horizontal="left" vertical="center"/>
      <protection locked="0"/>
    </xf>
    <xf numFmtId="0" fontId="13" fillId="0" borderId="15" xfId="0" applyFont="1" applyBorder="1" applyAlignment="1" applyProtection="1">
      <alignment horizontal="left" vertical="center"/>
      <protection locked="0"/>
    </xf>
    <xf numFmtId="0" fontId="13" fillId="0" borderId="17" xfId="0" applyFont="1" applyBorder="1" applyAlignment="1" applyProtection="1">
      <alignment horizontal="center" vertical="center"/>
      <protection locked="0"/>
    </xf>
    <xf numFmtId="0" fontId="13" fillId="0" borderId="34" xfId="0" applyFont="1" applyBorder="1" applyAlignment="1" applyProtection="1">
      <alignment horizontal="center" vertical="center"/>
      <protection locked="0"/>
    </xf>
    <xf numFmtId="0" fontId="13" fillId="0" borderId="19" xfId="0" applyFont="1" applyBorder="1" applyAlignment="1" applyProtection="1">
      <alignment horizontal="center" vertical="center"/>
      <protection locked="0"/>
    </xf>
    <xf numFmtId="0" fontId="1" fillId="4" borderId="31" xfId="0" applyFont="1" applyFill="1" applyBorder="1" applyAlignment="1" applyProtection="1">
      <alignment horizontal="right"/>
      <protection locked="0"/>
    </xf>
    <xf numFmtId="0" fontId="1" fillId="4" borderId="29" xfId="0" applyFont="1" applyFill="1" applyBorder="1" applyAlignment="1" applyProtection="1">
      <alignment horizontal="right"/>
      <protection locked="0"/>
    </xf>
    <xf numFmtId="0" fontId="1" fillId="4" borderId="32" xfId="0" applyFont="1" applyFill="1" applyBorder="1" applyAlignment="1" applyProtection="1">
      <alignment horizontal="right"/>
      <protection locked="0"/>
    </xf>
    <xf numFmtId="0" fontId="13" fillId="2" borderId="16" xfId="0" applyFont="1" applyFill="1" applyBorder="1" applyAlignment="1" applyProtection="1">
      <alignment horizontal="center" vertical="center" wrapText="1"/>
      <protection locked="0"/>
    </xf>
    <xf numFmtId="0" fontId="13" fillId="2" borderId="2" xfId="0" applyFont="1" applyFill="1" applyBorder="1" applyAlignment="1" applyProtection="1">
      <alignment horizontal="center" vertical="center" wrapText="1"/>
      <protection locked="0"/>
    </xf>
    <xf numFmtId="0" fontId="13" fillId="2" borderId="36" xfId="0" applyFont="1" applyFill="1" applyBorder="1" applyAlignment="1" applyProtection="1">
      <alignment horizontal="center" vertical="center" wrapText="1"/>
      <protection locked="0"/>
    </xf>
    <xf numFmtId="0" fontId="13" fillId="2" borderId="3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1" xfId="0" applyFont="1" applyBorder="1" applyAlignment="1">
      <alignment horizontal="center"/>
    </xf>
    <xf numFmtId="0" fontId="9" fillId="0" borderId="1" xfId="0" applyFont="1" applyBorder="1" applyAlignment="1" applyProtection="1">
      <alignment horizontal="left" vertical="center"/>
      <protection locked="0"/>
    </xf>
    <xf numFmtId="0" fontId="13" fillId="2" borderId="23" xfId="0" applyFont="1" applyFill="1" applyBorder="1" applyAlignment="1" applyProtection="1">
      <alignment horizontal="center" vertical="center" wrapText="1"/>
      <protection locked="0"/>
    </xf>
    <xf numFmtId="0" fontId="13" fillId="2" borderId="7" xfId="0" applyFont="1" applyFill="1" applyBorder="1" applyAlignment="1" applyProtection="1">
      <alignment horizontal="center" vertical="center" wrapText="1"/>
      <protection locked="0"/>
    </xf>
    <xf numFmtId="0" fontId="13" fillId="2" borderId="26" xfId="0" applyFont="1" applyFill="1" applyBorder="1" applyAlignment="1" applyProtection="1">
      <alignment horizontal="center" vertical="center" wrapText="1"/>
      <protection locked="0"/>
    </xf>
    <xf numFmtId="0" fontId="13" fillId="2" borderId="12" xfId="0" applyFont="1" applyFill="1" applyBorder="1" applyAlignment="1" applyProtection="1">
      <alignment horizontal="center" vertical="center" wrapText="1"/>
      <protection locked="0"/>
    </xf>
    <xf numFmtId="0" fontId="13" fillId="2" borderId="13" xfId="0" applyFont="1" applyFill="1" applyBorder="1" applyAlignment="1" applyProtection="1">
      <alignment horizontal="center" vertical="center" wrapText="1"/>
      <protection locked="0"/>
    </xf>
    <xf numFmtId="0" fontId="13" fillId="2" borderId="15" xfId="0" applyFont="1" applyFill="1" applyBorder="1" applyAlignment="1" applyProtection="1">
      <alignment horizontal="center" vertical="center" wrapText="1"/>
      <protection locked="0"/>
    </xf>
    <xf numFmtId="0" fontId="13" fillId="2" borderId="33" xfId="0" applyFont="1" applyFill="1" applyBorder="1" applyAlignment="1" applyProtection="1">
      <alignment horizontal="center" vertical="center" wrapText="1"/>
      <protection locked="0"/>
    </xf>
    <xf numFmtId="0" fontId="13" fillId="2" borderId="34" xfId="0" applyFont="1" applyFill="1" applyBorder="1" applyAlignment="1" applyProtection="1">
      <alignment horizontal="center" vertical="center" wrapText="1"/>
      <protection locked="0"/>
    </xf>
    <xf numFmtId="0" fontId="13" fillId="2" borderId="35" xfId="0" applyFont="1" applyFill="1" applyBorder="1" applyAlignment="1" applyProtection="1">
      <alignment horizontal="center" vertical="center" wrapText="1"/>
      <protection locked="0"/>
    </xf>
    <xf numFmtId="0" fontId="1" fillId="2" borderId="31" xfId="0" applyFont="1" applyFill="1" applyBorder="1" applyAlignment="1" applyProtection="1">
      <alignment horizontal="center" vertical="center" wrapText="1"/>
      <protection locked="0"/>
    </xf>
    <xf numFmtId="0" fontId="1" fillId="2" borderId="30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3" fillId="2" borderId="42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3" fillId="2" borderId="43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 vertical="top" wrapText="1"/>
    </xf>
    <xf numFmtId="0" fontId="0" fillId="0" borderId="38" xfId="0" applyBorder="1" applyAlignment="1">
      <alignment horizontal="center" vertical="top" wrapText="1"/>
    </xf>
    <xf numFmtId="0" fontId="0" fillId="0" borderId="39" xfId="0" applyBorder="1" applyAlignment="1">
      <alignment horizontal="center" vertical="top" wrapText="1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3" fillId="2" borderId="22" xfId="0" applyFont="1" applyFill="1" applyBorder="1" applyAlignment="1" applyProtection="1">
      <alignment horizontal="center" vertical="center" wrapText="1"/>
      <protection locked="0"/>
    </xf>
    <xf numFmtId="0" fontId="13" fillId="2" borderId="21" xfId="0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0" fillId="0" borderId="25" xfId="0" applyBorder="1" applyAlignment="1" applyProtection="1">
      <alignment horizontal="left"/>
      <protection locked="0"/>
    </xf>
    <xf numFmtId="0" fontId="1" fillId="2" borderId="50" xfId="0" applyFont="1" applyFill="1" applyBorder="1" applyAlignment="1" applyProtection="1">
      <alignment horizontal="center" vertical="center" wrapText="1"/>
      <protection locked="0"/>
    </xf>
    <xf numFmtId="0" fontId="1" fillId="2" borderId="45" xfId="0" applyFont="1" applyFill="1" applyBorder="1" applyAlignment="1" applyProtection="1">
      <alignment horizontal="center" vertical="center" wrapText="1"/>
      <protection locked="0"/>
    </xf>
    <xf numFmtId="0" fontId="1" fillId="2" borderId="46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0" fillId="0" borderId="0" xfId="0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</cellXfs>
  <cellStyles count="5">
    <cellStyle name="Excel Built-in Explanatory Text" xfId="1"/>
    <cellStyle name="Денежный 2" xfId="2"/>
    <cellStyle name="Обычный" xfId="0" builtinId="0"/>
    <cellStyle name="Обычный 2" xfId="3"/>
    <cellStyle name="Обычный 3" xfId="4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M23"/>
  <sheetViews>
    <sheetView tabSelected="1" view="pageBreakPreview" zoomScale="90" zoomScaleNormal="90" zoomScaleSheetLayoutView="90" workbookViewId="0">
      <pane xSplit="3" ySplit="5" topLeftCell="D9" activePane="bottomRight" state="frozen"/>
      <selection pane="topRight" activeCell="D1" sqref="D1"/>
      <selection pane="bottomLeft" activeCell="A6" sqref="A6"/>
      <selection pane="bottomRight" activeCell="E28" sqref="E28"/>
    </sheetView>
  </sheetViews>
  <sheetFormatPr defaultRowHeight="15" x14ac:dyDescent="0.25"/>
  <cols>
    <col min="1" max="1" width="6.42578125" customWidth="1"/>
    <col min="2" max="2" width="23" customWidth="1"/>
    <col min="3" max="3" width="27.85546875" customWidth="1"/>
    <col min="4" max="5" width="23" customWidth="1"/>
    <col min="6" max="6" width="17.7109375" customWidth="1"/>
    <col min="7" max="7" width="17" customWidth="1"/>
    <col min="8" max="8" width="14.7109375" customWidth="1"/>
    <col min="9" max="9" width="16" customWidth="1"/>
    <col min="10" max="10" width="25.28515625" customWidth="1"/>
    <col min="11" max="11" width="16.7109375" customWidth="1"/>
    <col min="12" max="22" width="9.28515625" bestFit="1" customWidth="1"/>
    <col min="23" max="23" width="9.28515625" customWidth="1"/>
    <col min="24" max="24" width="9.28515625" bestFit="1" customWidth="1"/>
    <col min="25" max="26" width="9.28515625" customWidth="1"/>
    <col min="27" max="27" width="9.28515625" bestFit="1" customWidth="1"/>
    <col min="28" max="28" width="17.5703125" customWidth="1"/>
    <col min="29" max="29" width="25.28515625" customWidth="1"/>
    <col min="30" max="30" width="15" hidden="1" customWidth="1"/>
    <col min="31" max="31" width="14" hidden="1" customWidth="1"/>
    <col min="32" max="32" width="18.85546875" hidden="1" customWidth="1"/>
    <col min="33" max="33" width="21.85546875" hidden="1" customWidth="1"/>
    <col min="34" max="34" width="12.85546875" hidden="1" customWidth="1"/>
    <col min="35" max="35" width="12.5703125" hidden="1" customWidth="1"/>
    <col min="36" max="36" width="13.42578125" hidden="1" customWidth="1"/>
    <col min="37" max="37" width="14.140625" hidden="1" customWidth="1"/>
    <col min="38" max="38" width="12.7109375" hidden="1" customWidth="1"/>
    <col min="39" max="39" width="13.42578125" hidden="1" customWidth="1"/>
  </cols>
  <sheetData>
    <row r="1" spans="1:91" ht="52.5" customHeight="1" x14ac:dyDescent="0.25">
      <c r="A1" s="127" t="s">
        <v>38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92" t="s">
        <v>27</v>
      </c>
      <c r="AE1" s="92"/>
      <c r="AF1" s="92"/>
      <c r="AG1" s="92"/>
      <c r="AH1" s="92"/>
      <c r="AI1" s="92"/>
      <c r="AJ1" s="92"/>
      <c r="AK1" s="92"/>
      <c r="AL1" s="92"/>
      <c r="AM1" s="92"/>
    </row>
    <row r="2" spans="1:91" ht="15.75" thickBot="1" x14ac:dyDescent="0.3">
      <c r="A2" s="94" t="s">
        <v>9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38"/>
      <c r="AD2" s="93"/>
      <c r="AE2" s="93"/>
      <c r="AF2" s="93"/>
      <c r="AG2" s="93"/>
      <c r="AH2" s="93"/>
      <c r="AI2" s="93"/>
      <c r="AJ2" s="93"/>
      <c r="AK2" s="92"/>
      <c r="AL2" s="92"/>
      <c r="AM2" s="93"/>
    </row>
    <row r="3" spans="1:91" ht="15.75" customHeight="1" thickBot="1" x14ac:dyDescent="0.3">
      <c r="A3" s="95" t="s">
        <v>0</v>
      </c>
      <c r="B3" s="98" t="s">
        <v>11</v>
      </c>
      <c r="C3" s="101" t="s">
        <v>13</v>
      </c>
      <c r="D3" s="104" t="s">
        <v>29</v>
      </c>
      <c r="E3" s="105"/>
      <c r="F3" s="106" t="s">
        <v>30</v>
      </c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8"/>
      <c r="AC3" s="128" t="s">
        <v>31</v>
      </c>
      <c r="AD3" s="109" t="s">
        <v>2</v>
      </c>
      <c r="AE3" s="112" t="s">
        <v>3</v>
      </c>
      <c r="AF3" s="89" t="s">
        <v>4</v>
      </c>
      <c r="AG3" s="121" t="s">
        <v>6</v>
      </c>
      <c r="AH3" s="61" t="s">
        <v>20</v>
      </c>
      <c r="AI3" s="64" t="s">
        <v>8</v>
      </c>
      <c r="AJ3" s="67" t="s">
        <v>21</v>
      </c>
      <c r="AK3" s="64" t="s">
        <v>24</v>
      </c>
      <c r="AL3" s="61" t="s">
        <v>23</v>
      </c>
      <c r="AM3" s="115" t="s">
        <v>7</v>
      </c>
    </row>
    <row r="4" spans="1:91" ht="33.75" customHeight="1" x14ac:dyDescent="0.25">
      <c r="A4" s="96"/>
      <c r="B4" s="99"/>
      <c r="C4" s="102"/>
      <c r="D4" s="118" t="s">
        <v>12</v>
      </c>
      <c r="E4" s="119" t="s">
        <v>18</v>
      </c>
      <c r="F4" s="118" t="s">
        <v>14</v>
      </c>
      <c r="G4" s="87" t="s">
        <v>22</v>
      </c>
      <c r="H4" s="71" t="s">
        <v>1</v>
      </c>
      <c r="I4" s="71" t="s">
        <v>16</v>
      </c>
      <c r="J4" s="87" t="s">
        <v>15</v>
      </c>
      <c r="K4" s="87" t="s">
        <v>17</v>
      </c>
      <c r="L4" s="71" t="s">
        <v>28</v>
      </c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2" t="s">
        <v>19</v>
      </c>
      <c r="AC4" s="129"/>
      <c r="AD4" s="110"/>
      <c r="AE4" s="113"/>
      <c r="AF4" s="90"/>
      <c r="AG4" s="122"/>
      <c r="AH4" s="62"/>
      <c r="AI4" s="65"/>
      <c r="AJ4" s="68"/>
      <c r="AK4" s="65"/>
      <c r="AL4" s="62"/>
      <c r="AM4" s="116"/>
    </row>
    <row r="5" spans="1:91" ht="39" customHeight="1" thickBot="1" x14ac:dyDescent="0.3">
      <c r="A5" s="97"/>
      <c r="B5" s="100"/>
      <c r="C5" s="103"/>
      <c r="D5" s="100"/>
      <c r="E5" s="120"/>
      <c r="F5" s="100"/>
      <c r="G5" s="88"/>
      <c r="H5" s="86"/>
      <c r="I5" s="86"/>
      <c r="J5" s="88"/>
      <c r="K5" s="88"/>
      <c r="L5" s="30">
        <v>16.600000000000001</v>
      </c>
      <c r="M5" s="30">
        <v>21.2</v>
      </c>
      <c r="N5" s="30">
        <v>25</v>
      </c>
      <c r="O5" s="30">
        <v>26.6</v>
      </c>
      <c r="P5" s="30">
        <v>32</v>
      </c>
      <c r="Q5" s="30">
        <v>40</v>
      </c>
      <c r="R5" s="30">
        <v>50</v>
      </c>
      <c r="S5" s="30">
        <v>70</v>
      </c>
      <c r="T5" s="30">
        <v>80</v>
      </c>
      <c r="U5" s="30">
        <v>100</v>
      </c>
      <c r="V5" s="30">
        <v>125</v>
      </c>
      <c r="W5" s="37">
        <v>150</v>
      </c>
      <c r="X5" s="30">
        <v>159</v>
      </c>
      <c r="Y5" s="37">
        <v>200</v>
      </c>
      <c r="Z5" s="37">
        <v>212</v>
      </c>
      <c r="AA5" s="30">
        <v>273</v>
      </c>
      <c r="AB5" s="73"/>
      <c r="AC5" s="130"/>
      <c r="AD5" s="111"/>
      <c r="AE5" s="114"/>
      <c r="AF5" s="91"/>
      <c r="AG5" s="123"/>
      <c r="AH5" s="63"/>
      <c r="AI5" s="66"/>
      <c r="AJ5" s="69"/>
      <c r="AK5" s="66"/>
      <c r="AL5" s="63"/>
      <c r="AM5" s="117"/>
    </row>
    <row r="6" spans="1:91" s="5" customFormat="1" ht="21.95" customHeight="1" thickBot="1" x14ac:dyDescent="0.3">
      <c r="A6" s="74">
        <v>1</v>
      </c>
      <c r="B6" s="77" t="s">
        <v>10</v>
      </c>
      <c r="C6" s="80" t="s">
        <v>39</v>
      </c>
      <c r="D6" s="54" t="s">
        <v>40</v>
      </c>
      <c r="E6" s="32">
        <v>2.5</v>
      </c>
      <c r="F6" s="33" t="s">
        <v>5</v>
      </c>
      <c r="G6" s="33"/>
      <c r="H6" s="34"/>
      <c r="I6" s="34"/>
      <c r="J6" s="35">
        <f>IF($F6="двухтрубная",SUM(L6:AA6),IF($F6="четырехтрубная",SUM(L6:AA6)*2))</f>
        <v>1.0270000000000001</v>
      </c>
      <c r="K6" s="35">
        <f>IF($F6="двухтрубная",SUM(L6:AA6),IF($F6="четырехтрубная",SUM(L6:AA6)*1.5))</f>
        <v>1.0270000000000001</v>
      </c>
      <c r="L6" s="34"/>
      <c r="M6" s="34"/>
      <c r="N6" s="36"/>
      <c r="O6" s="36"/>
      <c r="P6" s="36"/>
      <c r="Q6" s="36"/>
      <c r="R6" s="36"/>
      <c r="S6" s="36"/>
      <c r="T6" s="36"/>
      <c r="U6" s="36">
        <v>0.39200000000000002</v>
      </c>
      <c r="V6" s="36"/>
      <c r="W6" s="36"/>
      <c r="X6" s="36">
        <v>0.41199999999999998</v>
      </c>
      <c r="Y6" s="36"/>
      <c r="Z6" s="36">
        <v>8.5000000000000006E-2</v>
      </c>
      <c r="AA6" s="36">
        <v>0.13800000000000001</v>
      </c>
      <c r="AB6" s="39">
        <f>IF($F6="двухтрубная",SUMPRODUCT($L$5:$AA$5/1000,L6:AA6*1000), IF($F6="четырехтрубная",SUMPRODUCT($L$5:$AA$5/1000,L6:AA6*1000)*2))</f>
        <v>160.40199999999999</v>
      </c>
      <c r="AC6" s="43"/>
      <c r="AD6" s="41">
        <f>IF(F6="двухтрубная",SUMPRODUCT($L$5:$AA$5,L6:AA6)/K6,IF(F6="четырехтрубная",SUMPRODUCT($L$5:$AA$5,L6:AA6)/K6*1.5))</f>
        <v>156.18500486854913</v>
      </c>
      <c r="AE6" s="14">
        <f>K6*11</f>
        <v>11.297000000000001</v>
      </c>
      <c r="AF6" s="14">
        <f>(AD6-100)*K6*0.06</f>
        <v>3.4621199999999974</v>
      </c>
      <c r="AG6" s="15">
        <f>I6</f>
        <v>0</v>
      </c>
      <c r="AH6" s="16">
        <f t="shared" ref="AH6:AH8" si="0">AG6*0.5</f>
        <v>0</v>
      </c>
      <c r="AI6" s="15">
        <f>H6</f>
        <v>0</v>
      </c>
      <c r="AJ6" s="17">
        <f t="shared" ref="AJ6:AJ8" si="1">AI6*5</f>
        <v>0</v>
      </c>
      <c r="AK6" s="15">
        <f>G6</f>
        <v>0</v>
      </c>
      <c r="AL6" s="16">
        <f>AK6*25</f>
        <v>0</v>
      </c>
      <c r="AM6" s="18">
        <f>AE6+AF6+AH6+AJ6+AL6</f>
        <v>14.759119999999998</v>
      </c>
    </row>
    <row r="7" spans="1:91" s="5" customFormat="1" ht="21.95" customHeight="1" thickBot="1" x14ac:dyDescent="0.3">
      <c r="A7" s="75"/>
      <c r="B7" s="78"/>
      <c r="C7" s="81"/>
      <c r="D7" s="54" t="s">
        <v>40</v>
      </c>
      <c r="E7" s="46">
        <v>2.5</v>
      </c>
      <c r="F7" s="33" t="s">
        <v>5</v>
      </c>
      <c r="G7" s="47"/>
      <c r="H7" s="48"/>
      <c r="I7" s="48"/>
      <c r="J7" s="49"/>
      <c r="K7" s="49"/>
      <c r="L7" s="48"/>
      <c r="M7" s="48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1"/>
      <c r="AC7" s="52"/>
      <c r="AD7" s="41"/>
      <c r="AE7" s="14"/>
      <c r="AF7" s="14"/>
      <c r="AG7" s="53"/>
      <c r="AH7" s="17"/>
      <c r="AI7" s="53"/>
      <c r="AJ7" s="17"/>
      <c r="AK7" s="53"/>
      <c r="AL7" s="17"/>
      <c r="AM7" s="18"/>
    </row>
    <row r="8" spans="1:91" s="7" customFormat="1" ht="21.95" customHeight="1" thickBot="1" x14ac:dyDescent="0.3">
      <c r="A8" s="76"/>
      <c r="B8" s="79"/>
      <c r="C8" s="82"/>
      <c r="D8" s="54" t="s">
        <v>40</v>
      </c>
      <c r="E8" s="11">
        <v>2.5</v>
      </c>
      <c r="F8" s="33" t="s">
        <v>5</v>
      </c>
      <c r="G8" s="9"/>
      <c r="H8" s="6"/>
      <c r="I8" s="6"/>
      <c r="J8" s="31">
        <f>IF($F8="двухтрубная",SUM(L8:AA8),IF($F8="четырехтрубная",SUM(L8:AA8)*2))</f>
        <v>0</v>
      </c>
      <c r="K8" s="31">
        <f>IF($F8="двухтрубная",SUM(L8:AA8),IF($F8="четырехтрубная",SUM(L8:AA8)*1.5))</f>
        <v>0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40">
        <f>IF($F8="двухтрубная",SUMPRODUCT($L$5:$AA$5/1000,L8:AA8*1000), IF($F8="четырехтрубная",SUMPRODUCT($L$5:$AA$5/1000,L8:AA8*1000)*2))</f>
        <v>0</v>
      </c>
      <c r="AC8" s="44"/>
      <c r="AD8" s="41" t="e">
        <f>IF(F8="двухтрубная",SUMPRODUCT($L$5:$AA$5,L8:AA8)/K8,IF(F8="четырехтрубная",SUMPRODUCT($L$5:$AA$5,L8:AA8)/K8*1.5))</f>
        <v>#DIV/0!</v>
      </c>
      <c r="AE8" s="19">
        <f>K8*11</f>
        <v>0</v>
      </c>
      <c r="AF8" s="19" t="e">
        <f>(AD8-100)*K8*0.06</f>
        <v>#DIV/0!</v>
      </c>
      <c r="AG8" s="7">
        <f>I8</f>
        <v>0</v>
      </c>
      <c r="AH8" s="7">
        <f t="shared" si="0"/>
        <v>0</v>
      </c>
      <c r="AI8" s="7">
        <f>H8</f>
        <v>0</v>
      </c>
      <c r="AJ8" s="7">
        <f t="shared" si="1"/>
        <v>0</v>
      </c>
      <c r="AK8" s="7">
        <f>G8</f>
        <v>0</v>
      </c>
      <c r="AL8" s="7">
        <f>AK8*25</f>
        <v>0</v>
      </c>
      <c r="AM8" s="20" t="e">
        <f>AE8+AF8+AH8+AJ8+AL8</f>
        <v>#DIV/0!</v>
      </c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1" s="8" customFormat="1" ht="16.5" thickBot="1" x14ac:dyDescent="0.3">
      <c r="A9" s="83" t="s">
        <v>26</v>
      </c>
      <c r="B9" s="84"/>
      <c r="C9" s="85"/>
      <c r="D9" s="12"/>
      <c r="E9" s="13">
        <f>SUM(E6:E8)</f>
        <v>7.5</v>
      </c>
      <c r="F9" s="10"/>
      <c r="G9" s="3"/>
      <c r="H9" s="4"/>
      <c r="I9" s="4"/>
      <c r="J9" s="28">
        <f t="shared" ref="J9:AM9" si="2">SUM(J6:J8)</f>
        <v>1.0270000000000001</v>
      </c>
      <c r="K9" s="28">
        <f t="shared" si="2"/>
        <v>1.0270000000000001</v>
      </c>
      <c r="L9" s="28">
        <f t="shared" si="2"/>
        <v>0</v>
      </c>
      <c r="M9" s="28">
        <f t="shared" si="2"/>
        <v>0</v>
      </c>
      <c r="N9" s="28">
        <f t="shared" si="2"/>
        <v>0</v>
      </c>
      <c r="O9" s="28">
        <f t="shared" si="2"/>
        <v>0</v>
      </c>
      <c r="P9" s="28">
        <f t="shared" si="2"/>
        <v>0</v>
      </c>
      <c r="Q9" s="28">
        <f t="shared" si="2"/>
        <v>0</v>
      </c>
      <c r="R9" s="28">
        <f t="shared" si="2"/>
        <v>0</v>
      </c>
      <c r="S9" s="28">
        <f t="shared" si="2"/>
        <v>0</v>
      </c>
      <c r="T9" s="28">
        <f t="shared" si="2"/>
        <v>0</v>
      </c>
      <c r="U9" s="28">
        <f t="shared" si="2"/>
        <v>0.39200000000000002</v>
      </c>
      <c r="V9" s="28">
        <f t="shared" si="2"/>
        <v>0</v>
      </c>
      <c r="W9" s="28"/>
      <c r="X9" s="28">
        <f t="shared" si="2"/>
        <v>0.41199999999999998</v>
      </c>
      <c r="Y9" s="28"/>
      <c r="Z9" s="28"/>
      <c r="AA9" s="28">
        <f t="shared" si="2"/>
        <v>0.13800000000000001</v>
      </c>
      <c r="AB9" s="29">
        <f t="shared" si="2"/>
        <v>160.40199999999999</v>
      </c>
      <c r="AC9" s="42"/>
      <c r="AD9" s="21" t="e">
        <f t="shared" si="2"/>
        <v>#DIV/0!</v>
      </c>
      <c r="AE9" s="22">
        <f t="shared" si="2"/>
        <v>11.297000000000001</v>
      </c>
      <c r="AF9" s="22" t="e">
        <f t="shared" si="2"/>
        <v>#DIV/0!</v>
      </c>
      <c r="AG9" s="23">
        <f t="shared" si="2"/>
        <v>0</v>
      </c>
      <c r="AH9" s="23">
        <f t="shared" si="2"/>
        <v>0</v>
      </c>
      <c r="AI9" s="23">
        <f t="shared" si="2"/>
        <v>0</v>
      </c>
      <c r="AJ9" s="23">
        <f t="shared" si="2"/>
        <v>0</v>
      </c>
      <c r="AK9" s="23">
        <f t="shared" si="2"/>
        <v>0</v>
      </c>
      <c r="AL9" s="23">
        <f t="shared" si="2"/>
        <v>0</v>
      </c>
      <c r="AM9" s="24" t="e">
        <f t="shared" si="2"/>
        <v>#DIV/0!</v>
      </c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 x14ac:dyDescent="0.25">
      <c r="A10" s="70" t="s">
        <v>25</v>
      </c>
      <c r="B10" s="70"/>
      <c r="C10" s="70"/>
      <c r="D10" s="1"/>
      <c r="E10" s="1"/>
      <c r="F10" s="1"/>
      <c r="G10" s="1"/>
      <c r="H10" s="1"/>
      <c r="I10" s="1"/>
      <c r="J10" s="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91" ht="15.75" x14ac:dyDescent="0.25">
      <c r="A11" s="131" t="s">
        <v>32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</row>
    <row r="12" spans="1:91" ht="15.75" customHeight="1" x14ac:dyDescent="0.25">
      <c r="A12" s="125" t="s">
        <v>33</v>
      </c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25"/>
      <c r="Z12" s="125"/>
      <c r="AA12" s="125"/>
      <c r="AB12" s="125"/>
      <c r="AC12" s="125"/>
    </row>
    <row r="13" spans="1:91" ht="18.75" x14ac:dyDescent="0.3">
      <c r="A13" s="125" t="s">
        <v>34</v>
      </c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25"/>
      <c r="AE13" s="25"/>
      <c r="AF13" s="25"/>
      <c r="AG13" s="26"/>
    </row>
    <row r="14" spans="1:91" ht="18.75" customHeight="1" x14ac:dyDescent="0.25">
      <c r="A14" s="124" t="s">
        <v>35</v>
      </c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27"/>
      <c r="AE14" s="27"/>
      <c r="AF14" s="27"/>
      <c r="AG14" s="26"/>
    </row>
    <row r="15" spans="1:91" s="45" customFormat="1" ht="32.25" customHeight="1" x14ac:dyDescent="0.25">
      <c r="A15" s="124" t="s">
        <v>37</v>
      </c>
      <c r="B15" s="126"/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</row>
    <row r="16" spans="1:91" ht="15.75" x14ac:dyDescent="0.25">
      <c r="A16" s="124" t="s">
        <v>36</v>
      </c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</row>
    <row r="17" spans="1:29" ht="15.75" x14ac:dyDescent="0.25">
      <c r="A17" s="55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</row>
    <row r="18" spans="1:29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8.75" x14ac:dyDescent="0.25">
      <c r="A19" s="57"/>
      <c r="B19" s="26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8"/>
      <c r="U19" s="133"/>
      <c r="V19" s="133"/>
      <c r="W19" s="133"/>
      <c r="X19" s="133"/>
      <c r="Y19" s="133"/>
      <c r="Z19" s="133"/>
      <c r="AA19" s="133"/>
      <c r="AB19" s="133"/>
      <c r="AC19" s="133"/>
    </row>
    <row r="20" spans="1:29" x14ac:dyDescent="0.25">
      <c r="A20" s="1"/>
      <c r="B20" s="1"/>
      <c r="C20" s="1"/>
      <c r="D20" s="1"/>
      <c r="F20" s="1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x14ac:dyDescent="0.25">
      <c r="A21" s="1"/>
      <c r="B21" s="1"/>
      <c r="C21" s="1"/>
      <c r="D21" s="1"/>
      <c r="E21" s="60" t="s">
        <v>41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x14ac:dyDescent="0.25">
      <c r="C22" s="60"/>
    </row>
    <row r="23" spans="1:29" ht="15.75" x14ac:dyDescent="0.25">
      <c r="E23" s="60"/>
    </row>
  </sheetData>
  <sheetProtection insertColumns="0" insertRows="0" deleteColumns="0" deleteRows="0"/>
  <mergeCells count="42">
    <mergeCell ref="G20:Q20"/>
    <mergeCell ref="U19:AC19"/>
    <mergeCell ref="A15:AC15"/>
    <mergeCell ref="A14:AC14"/>
    <mergeCell ref="A13:AC13"/>
    <mergeCell ref="A12:AC12"/>
    <mergeCell ref="A16:AC16"/>
    <mergeCell ref="A1:AC1"/>
    <mergeCell ref="AC3:AC5"/>
    <mergeCell ref="A11:AC11"/>
    <mergeCell ref="AF3:AF5"/>
    <mergeCell ref="AD1:AM2"/>
    <mergeCell ref="A2:AB2"/>
    <mergeCell ref="A3:A5"/>
    <mergeCell ref="B3:B5"/>
    <mergeCell ref="C3:C5"/>
    <mergeCell ref="D3:E3"/>
    <mergeCell ref="F3:AB3"/>
    <mergeCell ref="AD3:AD5"/>
    <mergeCell ref="AE3:AE5"/>
    <mergeCell ref="AL3:AL5"/>
    <mergeCell ref="AM3:AM5"/>
    <mergeCell ref="D4:D5"/>
    <mergeCell ref="E4:E5"/>
    <mergeCell ref="F4:F5"/>
    <mergeCell ref="AG3:AG5"/>
    <mergeCell ref="AH3:AH5"/>
    <mergeCell ref="AI3:AI5"/>
    <mergeCell ref="AJ3:AJ5"/>
    <mergeCell ref="AK3:AK5"/>
    <mergeCell ref="A10:C10"/>
    <mergeCell ref="L4:AA4"/>
    <mergeCell ref="AB4:AB5"/>
    <mergeCell ref="A6:A8"/>
    <mergeCell ref="B6:B8"/>
    <mergeCell ref="C6:C8"/>
    <mergeCell ref="A9:C9"/>
    <mergeCell ref="H4:H5"/>
    <mergeCell ref="I4:I5"/>
    <mergeCell ref="J4:J5"/>
    <mergeCell ref="K4:K5"/>
    <mergeCell ref="G4:G5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01.01.2024</vt:lpstr>
      <vt:lpstr>'01.01.2024'!Область_печати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vlasova</dc:creator>
  <cp:lastModifiedBy>Лунев А.Г.</cp:lastModifiedBy>
  <cp:lastPrinted>2024-02-27T08:39:10Z</cp:lastPrinted>
  <dcterms:created xsi:type="dcterms:W3CDTF">2022-08-18T13:00:53Z</dcterms:created>
  <dcterms:modified xsi:type="dcterms:W3CDTF">2024-04-03T06:09:29Z</dcterms:modified>
</cp:coreProperties>
</file>